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4" activeTab="21"/>
  </bookViews>
  <sheets>
    <sheet name="Summary" sheetId="1" r:id="rId1"/>
    <sheet name="National list" sheetId="2" r:id="rId2"/>
    <sheet name="Seats to Province" sheetId="3" r:id="rId3"/>
    <sheet name="Anbar" sheetId="4" r:id="rId4"/>
    <sheet name="Babil" sheetId="5" r:id="rId5"/>
    <sheet name="Baghdad" sheetId="6" r:id="rId6"/>
    <sheet name="Basra" sheetId="7" r:id="rId7"/>
    <sheet name="Diyala" sheetId="8" r:id="rId8"/>
    <sheet name="Dohuk" sheetId="9" r:id="rId9"/>
    <sheet name="Erbil" sheetId="10" r:id="rId10"/>
    <sheet name="Karbala" sheetId="11" r:id="rId11"/>
    <sheet name="Misan" sheetId="12" r:id="rId12"/>
    <sheet name="Muthann" sheetId="13" r:id="rId13"/>
    <sheet name="Najaf" sheetId="14" r:id="rId14"/>
    <sheet name="Ninewa" sheetId="15" r:id="rId15"/>
    <sheet name="Overseas voters" sheetId="16" r:id="rId16"/>
    <sheet name="Qadissiy" sheetId="17" r:id="rId17"/>
    <sheet name="Salahad" sheetId="18" r:id="rId18"/>
    <sheet name="Suleima" sheetId="19" r:id="rId19"/>
    <sheet name="Tameem" sheetId="20" r:id="rId20"/>
    <sheet name="Theqar" sheetId="21" r:id="rId21"/>
    <sheet name="Wasit" sheetId="22" r:id="rId22"/>
  </sheets>
  <definedNames/>
  <calcPr fullCalcOnLoad="1"/>
</workbook>
</file>

<file path=xl/sharedStrings.xml><?xml version="1.0" encoding="utf-8"?>
<sst xmlns="http://schemas.openxmlformats.org/spreadsheetml/2006/main" count="584" uniqueCount="69">
  <si>
    <t>Ballot No.</t>
  </si>
  <si>
    <t>Party / Coalition</t>
  </si>
  <si>
    <t>National</t>
  </si>
  <si>
    <t>National list seats</t>
  </si>
  <si>
    <t>Regional list seats</t>
  </si>
  <si>
    <t>United Iraqi Alliance</t>
  </si>
  <si>
    <t>Democratic Patriotic Alliance of Kurdistan</t>
  </si>
  <si>
    <t>Iraqi List</t>
  </si>
  <si>
    <t>The Iraqis</t>
  </si>
  <si>
    <t>Iraqi Turkmen Front</t>
  </si>
  <si>
    <t>National Independent Cadres and Elites</t>
  </si>
  <si>
    <t>People's Union</t>
  </si>
  <si>
    <t>Islamic Group of Kurdistan</t>
  </si>
  <si>
    <t>Islamic Action Organization In Iraq - Central Command</t>
  </si>
  <si>
    <t>National Democratic Alliance</t>
  </si>
  <si>
    <t>National Rafidain List</t>
  </si>
  <si>
    <t>Reconciliation and Liberation Bloc</t>
  </si>
  <si>
    <t>Iraq Assembly of National Unity</t>
  </si>
  <si>
    <t>Assembly of Independent Democrats</t>
  </si>
  <si>
    <t>Iraqi Islamic Party</t>
  </si>
  <si>
    <t>Islamic Dawa Movement</t>
  </si>
  <si>
    <t>Iraqi National Gathering</t>
  </si>
  <si>
    <t>At-large district seats</t>
  </si>
  <si>
    <t>natural thresh</t>
  </si>
  <si>
    <t>seats</t>
  </si>
  <si>
    <t>actual seats</t>
  </si>
  <si>
    <t>total votes/seats</t>
  </si>
  <si>
    <t>unwasted votes</t>
  </si>
  <si>
    <t>Vote total</t>
  </si>
  <si>
    <t>Anbar</t>
  </si>
  <si>
    <t>vote total</t>
  </si>
  <si>
    <t>Natural Thresh</t>
  </si>
  <si>
    <t>at large</t>
  </si>
  <si>
    <t>Babil</t>
  </si>
  <si>
    <t>Baghdad</t>
  </si>
  <si>
    <t>Basra</t>
  </si>
  <si>
    <t>Diyala</t>
  </si>
  <si>
    <t>Dohuk</t>
  </si>
  <si>
    <t>Erbil</t>
  </si>
  <si>
    <t>Karbala</t>
  </si>
  <si>
    <t>Misan</t>
  </si>
  <si>
    <t>Muthann</t>
  </si>
  <si>
    <t>Najaf</t>
  </si>
  <si>
    <t>Ninewa</t>
  </si>
  <si>
    <t>OCV</t>
  </si>
  <si>
    <t>Qadissiy</t>
  </si>
  <si>
    <t>Salahad</t>
  </si>
  <si>
    <t>Suleima</t>
  </si>
  <si>
    <t>Tameem</t>
  </si>
  <si>
    <t>Theqar</t>
  </si>
  <si>
    <t>Wasit</t>
  </si>
  <si>
    <t>Province</t>
  </si>
  <si>
    <t>Population</t>
  </si>
  <si>
    <t>Percentage</t>
  </si>
  <si>
    <t>Al-Anbar</t>
  </si>
  <si>
    <t>Al-Basrah</t>
  </si>
  <si>
    <t>Al-Muthanna</t>
  </si>
  <si>
    <t>Al-Qadisiyah</t>
  </si>
  <si>
    <t>An-Najaf</t>
  </si>
  <si>
    <t>Arbil</t>
  </si>
  <si>
    <t>As-Sulymaniyah</t>
  </si>
  <si>
    <t>At-Ta'mim</t>
  </si>
  <si>
    <t>Dahuk</t>
  </si>
  <si>
    <t>Dhi Qar</t>
  </si>
  <si>
    <t>Maysan</t>
  </si>
  <si>
    <t>Salah ad-Din</t>
  </si>
  <si>
    <t>Overseas</t>
  </si>
  <si>
    <t>Total</t>
  </si>
  <si>
    <t xml:space="preserve">Seats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</si>
</sst>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0" fontId="0" fillId="0" borderId="0" xfId="19" applyNumberForma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9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9" fontId="0" fillId="0" borderId="1" xfId="19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9" fontId="0" fillId="0" borderId="0" xfId="19" applyFill="1" applyBorder="1" applyAlignment="1">
      <alignment/>
    </xf>
    <xf numFmtId="9" fontId="0" fillId="0" borderId="0" xfId="19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19" applyFont="1" applyBorder="1" applyAlignment="1">
      <alignment/>
    </xf>
    <xf numFmtId="0" fontId="0" fillId="0" borderId="0" xfId="19" applyNumberFormat="1" applyBorder="1" applyAlignment="1">
      <alignment/>
    </xf>
    <xf numFmtId="0" fontId="1" fillId="0" borderId="0" xfId="1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" sqref="D1"/>
    </sheetView>
  </sheetViews>
  <sheetFormatPr defaultColWidth="9.140625" defaultRowHeight="12.75"/>
  <cols>
    <col min="2" max="2" width="47.140625" style="0" bestFit="1" customWidth="1"/>
  </cols>
  <sheetData>
    <row r="1" spans="1:6" s="6" customFormat="1" ht="38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22</v>
      </c>
    </row>
    <row r="2" spans="1:6" ht="12.75">
      <c r="A2" s="1">
        <v>169</v>
      </c>
      <c r="B2" s="1" t="s">
        <v>5</v>
      </c>
      <c r="C2" s="3">
        <v>0.48192606523966963</v>
      </c>
      <c r="D2" s="1">
        <v>140</v>
      </c>
      <c r="E2" s="1">
        <v>145</v>
      </c>
      <c r="F2" s="1">
        <v>192</v>
      </c>
    </row>
    <row r="3" spans="1:6" ht="12.75">
      <c r="A3" s="1">
        <v>130</v>
      </c>
      <c r="B3" s="1" t="s">
        <v>6</v>
      </c>
      <c r="C3" s="3">
        <v>0.2572708805517707</v>
      </c>
      <c r="D3" s="1">
        <v>75</v>
      </c>
      <c r="E3" s="1">
        <v>62</v>
      </c>
      <c r="F3" s="1">
        <v>69</v>
      </c>
    </row>
    <row r="4" spans="1:6" ht="12.75">
      <c r="A4" s="1">
        <v>285</v>
      </c>
      <c r="B4" s="1" t="s">
        <v>7</v>
      </c>
      <c r="C4" s="3">
        <v>0.13823394391803664</v>
      </c>
      <c r="D4" s="1">
        <v>40</v>
      </c>
      <c r="E4" s="1">
        <v>48</v>
      </c>
      <c r="F4" s="1">
        <v>14</v>
      </c>
    </row>
    <row r="5" spans="1:6" ht="12.75">
      <c r="A5" s="1">
        <v>255</v>
      </c>
      <c r="B5" s="1" t="s">
        <v>8</v>
      </c>
      <c r="C5" s="3">
        <v>0.01781873938213391</v>
      </c>
      <c r="D5" s="1">
        <v>5</v>
      </c>
      <c r="E5" s="1">
        <v>12</v>
      </c>
      <c r="F5" s="1">
        <v>0</v>
      </c>
    </row>
    <row r="6" spans="1:6" ht="12.75">
      <c r="A6" s="1">
        <v>175</v>
      </c>
      <c r="B6" s="1" t="s">
        <v>9</v>
      </c>
      <c r="C6" s="3">
        <v>0.0110545245383719</v>
      </c>
      <c r="D6" s="1">
        <v>3</v>
      </c>
      <c r="E6" s="1">
        <v>2</v>
      </c>
      <c r="F6" s="1">
        <v>0</v>
      </c>
    </row>
    <row r="7" spans="1:6" ht="12.75">
      <c r="A7" s="1">
        <v>352</v>
      </c>
      <c r="B7" s="1" t="s">
        <v>10</v>
      </c>
      <c r="C7" s="3">
        <v>0.008270553457045936</v>
      </c>
      <c r="D7" s="1">
        <v>3</v>
      </c>
      <c r="E7" s="1">
        <v>0</v>
      </c>
      <c r="F7" s="1">
        <v>0</v>
      </c>
    </row>
    <row r="8" spans="1:6" ht="12.75">
      <c r="A8" s="1">
        <v>324</v>
      </c>
      <c r="B8" s="1" t="s">
        <v>11</v>
      </c>
      <c r="C8" s="3">
        <v>0.008268424857969227</v>
      </c>
      <c r="D8" s="1">
        <v>2</v>
      </c>
      <c r="E8" s="1">
        <v>0</v>
      </c>
      <c r="F8" s="1">
        <v>0</v>
      </c>
    </row>
    <row r="9" spans="1:6" ht="12.75">
      <c r="A9" s="1">
        <v>283</v>
      </c>
      <c r="B9" s="1" t="s">
        <v>12</v>
      </c>
      <c r="C9" s="3">
        <v>0.007165337514217268</v>
      </c>
      <c r="D9" s="1">
        <v>2</v>
      </c>
      <c r="E9" s="1">
        <v>0</v>
      </c>
      <c r="F9" s="1">
        <v>0</v>
      </c>
    </row>
    <row r="10" spans="1:6" ht="12.75">
      <c r="A10" s="1">
        <v>111</v>
      </c>
      <c r="B10" s="1" t="s">
        <v>13</v>
      </c>
      <c r="C10" s="3">
        <v>0.005109229061621288</v>
      </c>
      <c r="D10" s="1">
        <v>2</v>
      </c>
      <c r="E10" s="1">
        <v>0</v>
      </c>
      <c r="F10" s="1">
        <v>0</v>
      </c>
    </row>
    <row r="11" spans="1:6" ht="12.75">
      <c r="A11" s="1">
        <v>258</v>
      </c>
      <c r="B11" s="1" t="s">
        <v>14</v>
      </c>
      <c r="C11" s="3">
        <v>0.004351211279304601</v>
      </c>
      <c r="D11" s="1">
        <v>1</v>
      </c>
      <c r="E11" s="1">
        <v>0</v>
      </c>
      <c r="F11" s="1">
        <v>0</v>
      </c>
    </row>
    <row r="12" spans="1:6" ht="12.75">
      <c r="A12" s="1">
        <v>204</v>
      </c>
      <c r="B12" s="1" t="s">
        <v>15</v>
      </c>
      <c r="C12" s="3">
        <v>0.004287353307003351</v>
      </c>
      <c r="D12" s="1">
        <v>1</v>
      </c>
      <c r="E12" s="1">
        <v>0</v>
      </c>
      <c r="F12" s="1">
        <v>0</v>
      </c>
    </row>
    <row r="13" spans="1:6" ht="12.75">
      <c r="A13" s="1">
        <v>311</v>
      </c>
      <c r="B13" s="1" t="s">
        <v>16</v>
      </c>
      <c r="C13" s="3">
        <v>0.0036417965092394207</v>
      </c>
      <c r="D13" s="1">
        <v>1</v>
      </c>
      <c r="E13" s="1">
        <v>2</v>
      </c>
      <c r="F13" s="1">
        <v>0</v>
      </c>
    </row>
    <row r="14" spans="1:6" ht="12.75">
      <c r="A14" s="1">
        <v>146</v>
      </c>
      <c r="B14" s="1" t="s">
        <v>17</v>
      </c>
      <c r="C14" s="3">
        <v>0.0028009998739396327</v>
      </c>
      <c r="D14" s="1">
        <v>0</v>
      </c>
      <c r="E14" s="1">
        <v>0</v>
      </c>
      <c r="F14" s="1">
        <v>0</v>
      </c>
    </row>
    <row r="15" spans="1:6" ht="12.75">
      <c r="A15" s="1">
        <v>158</v>
      </c>
      <c r="B15" s="1" t="s">
        <v>18</v>
      </c>
      <c r="C15" s="3">
        <v>0.002755589760303188</v>
      </c>
      <c r="D15" s="1">
        <v>0</v>
      </c>
      <c r="E15" s="1">
        <v>0</v>
      </c>
      <c r="F15" s="1">
        <v>0</v>
      </c>
    </row>
    <row r="16" spans="1:6" ht="12.75">
      <c r="A16" s="1">
        <v>351</v>
      </c>
      <c r="B16" s="1" t="s">
        <v>19</v>
      </c>
      <c r="C16" s="3">
        <v>0.002523808971950504</v>
      </c>
      <c r="D16" s="1">
        <v>0</v>
      </c>
      <c r="E16" s="1">
        <v>2</v>
      </c>
      <c r="F16" s="1">
        <v>0</v>
      </c>
    </row>
    <row r="17" spans="1:6" ht="12.75">
      <c r="A17" s="1">
        <v>192</v>
      </c>
      <c r="B17" s="1" t="s">
        <v>20</v>
      </c>
      <c r="C17" s="3">
        <v>0.0022909638840594654</v>
      </c>
      <c r="D17" s="1">
        <v>0</v>
      </c>
      <c r="E17" s="1">
        <v>0</v>
      </c>
      <c r="F17" s="1">
        <v>0</v>
      </c>
    </row>
    <row r="18" spans="1:6" ht="12.75">
      <c r="A18" s="1">
        <v>289</v>
      </c>
      <c r="B18" s="1" t="s">
        <v>21</v>
      </c>
      <c r="C18" s="3">
        <v>0.0022305353213818014</v>
      </c>
      <c r="D18" s="1">
        <v>0</v>
      </c>
      <c r="E18" s="1">
        <v>2</v>
      </c>
      <c r="F18" s="1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38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0.0014200264828090042</v>
      </c>
      <c r="D2" s="1">
        <v>933</v>
      </c>
      <c r="E2" s="1">
        <f>(D2/657030)*13</f>
        <v>0.018460344276517056</v>
      </c>
      <c r="F2" s="1"/>
      <c r="G2" s="1"/>
      <c r="H2" s="1"/>
    </row>
    <row r="3" spans="1:8" ht="12.75">
      <c r="A3" s="1">
        <v>130</v>
      </c>
      <c r="B3" s="1" t="s">
        <v>6</v>
      </c>
      <c r="C3" s="7">
        <v>0.9480373803327093</v>
      </c>
      <c r="D3" s="15">
        <v>622889</v>
      </c>
      <c r="E3" s="8">
        <f>(D3/657030)*13</f>
        <v>12.324485944325222</v>
      </c>
      <c r="F3" s="1">
        <f>(D3/622889)*13</f>
        <v>13</v>
      </c>
      <c r="G3" s="1">
        <v>13</v>
      </c>
      <c r="H3" s="1">
        <v>13</v>
      </c>
    </row>
    <row r="4" spans="1:8" ht="12.75">
      <c r="A4" s="1">
        <v>285</v>
      </c>
      <c r="B4" s="1" t="s">
        <v>7</v>
      </c>
      <c r="C4" s="7">
        <v>0.005486811865516034</v>
      </c>
      <c r="D4" s="15">
        <v>3605</v>
      </c>
      <c r="E4" s="1">
        <f aca="true" t="shared" si="0" ref="E4:E18">(D4/657030)*13</f>
        <v>0.07132855425170845</v>
      </c>
      <c r="F4" s="1"/>
      <c r="G4" s="1"/>
      <c r="H4" s="1"/>
    </row>
    <row r="5" spans="1:8" ht="12.75">
      <c r="A5" s="1">
        <v>255</v>
      </c>
      <c r="B5" s="1" t="s">
        <v>8</v>
      </c>
      <c r="C5" s="7">
        <v>0.0007594782582226077</v>
      </c>
      <c r="D5" s="1">
        <v>499</v>
      </c>
      <c r="E5" s="1">
        <f t="shared" si="0"/>
        <v>0.0098732173568939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0.0028613609728627308</v>
      </c>
      <c r="D6" s="15">
        <v>1880</v>
      </c>
      <c r="E6" s="1">
        <f t="shared" si="0"/>
        <v>0.0371976926472155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5.174801759432598E-05</v>
      </c>
      <c r="D7" s="1">
        <v>34</v>
      </c>
      <c r="E7" s="1">
        <f t="shared" si="0"/>
        <v>0.0006727242287262377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0.0018020486126965284</v>
      </c>
      <c r="D8" s="15">
        <v>1184</v>
      </c>
      <c r="E8" s="1">
        <f t="shared" si="0"/>
        <v>0.02342663196505487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0.014915605071305724</v>
      </c>
      <c r="D9" s="15">
        <v>9800</v>
      </c>
      <c r="E9" s="1">
        <f t="shared" si="0"/>
        <v>0.19390286592697442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0.00021764607399966517</v>
      </c>
      <c r="D10" s="1">
        <v>143</v>
      </c>
      <c r="E10" s="1">
        <f t="shared" si="0"/>
        <v>0.002829398961995647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0.0003591921221253215</v>
      </c>
      <c r="D11" s="1">
        <v>236</v>
      </c>
      <c r="E11" s="1">
        <f t="shared" si="0"/>
        <v>0.00466949758762918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0.0014580764957460085</v>
      </c>
      <c r="D12" s="1">
        <v>958</v>
      </c>
      <c r="E12" s="1">
        <f t="shared" si="0"/>
        <v>0.01895499444469811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2.587400879716299E-05</v>
      </c>
      <c r="D13" s="1">
        <v>17</v>
      </c>
      <c r="E13" s="1">
        <f t="shared" si="0"/>
        <v>0.00033636211436311884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0.0004094181392021673</v>
      </c>
      <c r="D14" s="1">
        <v>269</v>
      </c>
      <c r="E14" s="1">
        <f t="shared" si="0"/>
        <v>0.005322435809628175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0.0002404760817618678</v>
      </c>
      <c r="D15" s="1">
        <v>158</v>
      </c>
      <c r="E15" s="1">
        <f t="shared" si="0"/>
        <v>0.0031261890629042813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0.00016894205744029953</v>
      </c>
      <c r="D16" s="1">
        <v>111</v>
      </c>
      <c r="E16" s="1">
        <f t="shared" si="0"/>
        <v>0.002196246746723894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0.0012495624248512244</v>
      </c>
      <c r="D17" s="1">
        <v>821</v>
      </c>
      <c r="E17" s="1">
        <f t="shared" si="0"/>
        <v>0.016244311523065918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0.0001141500388110132</v>
      </c>
      <c r="D18" s="1">
        <v>75</v>
      </c>
      <c r="E18" s="1">
        <f t="shared" si="0"/>
        <v>0.0014839505045431715</v>
      </c>
      <c r="F18" s="1"/>
      <c r="G18" s="1"/>
      <c r="H18" s="1"/>
    </row>
    <row r="19" spans="1:5" ht="12.75">
      <c r="A19" s="1" t="s">
        <v>26</v>
      </c>
      <c r="B19" s="1"/>
      <c r="D19" s="15">
        <v>657030</v>
      </c>
      <c r="E19" s="1"/>
    </row>
    <row r="20" spans="1:5" ht="12.75">
      <c r="A20" s="1" t="s">
        <v>27</v>
      </c>
      <c r="B20" s="1"/>
      <c r="D20" s="7"/>
      <c r="E20" s="1">
        <v>622889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39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0.6987850291269193</v>
      </c>
      <c r="D2" s="15">
        <v>211481</v>
      </c>
      <c r="E2" s="8">
        <f>(D2/302641)*8</f>
        <v>5.5902802330153545</v>
      </c>
      <c r="F2" s="1">
        <f>(D2/275766)*8</f>
        <v>6.135085543540538</v>
      </c>
      <c r="G2" s="1">
        <v>6</v>
      </c>
      <c r="H2" s="1">
        <v>8</v>
      </c>
    </row>
    <row r="3" spans="1:8" ht="12.75">
      <c r="A3" s="1">
        <v>130</v>
      </c>
      <c r="B3" s="1" t="s">
        <v>6</v>
      </c>
      <c r="C3" s="7">
        <v>0.0006971956872994736</v>
      </c>
      <c r="D3" s="1">
        <v>211</v>
      </c>
      <c r="E3" s="1">
        <f aca="true" t="shared" si="0" ref="E3:E18">(D3/302641)*8</f>
        <v>0.005577565498395789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0.21241338747889413</v>
      </c>
      <c r="D4" s="15">
        <v>64285</v>
      </c>
      <c r="E4" s="8">
        <f t="shared" si="0"/>
        <v>1.699307099831153</v>
      </c>
      <c r="F4" s="1">
        <f>(D4/275766)*8</f>
        <v>1.864914456459462</v>
      </c>
      <c r="G4" s="1">
        <v>2</v>
      </c>
      <c r="H4" s="1"/>
    </row>
    <row r="5" spans="1:8" ht="12.75">
      <c r="A5" s="1">
        <v>255</v>
      </c>
      <c r="B5" s="1" t="s">
        <v>8</v>
      </c>
      <c r="C5" s="7">
        <v>0.007031433282337819</v>
      </c>
      <c r="D5" s="15">
        <v>2128</v>
      </c>
      <c r="E5" s="1">
        <f t="shared" si="0"/>
        <v>0.05625146625870255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0.0003403372312409753</v>
      </c>
      <c r="D6" s="1">
        <v>103</v>
      </c>
      <c r="E6" s="1">
        <f t="shared" si="0"/>
        <v>0.0027226978499278022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0.0033042449635046142</v>
      </c>
      <c r="D7" s="15">
        <v>1000</v>
      </c>
      <c r="E7" s="1">
        <f t="shared" si="0"/>
        <v>0.026433959708036914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0.007176820060732022</v>
      </c>
      <c r="D8" s="15">
        <v>2172</v>
      </c>
      <c r="E8" s="1">
        <f t="shared" si="0"/>
        <v>0.05741456048585618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0.0017677710554749686</v>
      </c>
      <c r="D9" s="1">
        <v>535</v>
      </c>
      <c r="E9" s="1">
        <f t="shared" si="0"/>
        <v>0.014142168443799749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0.010910616869492237</v>
      </c>
      <c r="D10" s="15">
        <v>3302</v>
      </c>
      <c r="E10" s="1">
        <f t="shared" si="0"/>
        <v>0.08728493495593789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0.006245022981023721</v>
      </c>
      <c r="D11" s="15">
        <v>1890</v>
      </c>
      <c r="E11" s="1">
        <f t="shared" si="0"/>
        <v>0.04996018384818977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0.00014538677839420302</v>
      </c>
      <c r="D12" s="1">
        <v>44</v>
      </c>
      <c r="E12" s="1">
        <f t="shared" si="0"/>
        <v>0.0011630942271536242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0.0008690164254017135</v>
      </c>
      <c r="D13" s="1">
        <v>263</v>
      </c>
      <c r="E13" s="1">
        <f t="shared" si="0"/>
        <v>0.006952131403213708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0.0005253749491972337</v>
      </c>
      <c r="D14" s="1">
        <v>159</v>
      </c>
      <c r="E14" s="1">
        <f t="shared" si="0"/>
        <v>0.00420299959357787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0.0011333560224820827</v>
      </c>
      <c r="D15" s="1">
        <v>343</v>
      </c>
      <c r="E15" s="1">
        <f t="shared" si="0"/>
        <v>0.009066848179856661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0.0002973820467154153</v>
      </c>
      <c r="D16" s="1">
        <v>90</v>
      </c>
      <c r="E16" s="1">
        <f t="shared" si="0"/>
        <v>0.0023790563737233223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0.0030035586718256944</v>
      </c>
      <c r="D17" s="1">
        <v>909</v>
      </c>
      <c r="E17" s="1">
        <f t="shared" si="0"/>
        <v>0.024028469374605555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0.0003006862916789199</v>
      </c>
      <c r="D18" s="1">
        <v>91</v>
      </c>
      <c r="E18" s="1">
        <f t="shared" si="0"/>
        <v>0.002405490333431359</v>
      </c>
      <c r="F18" s="1"/>
      <c r="G18" s="1"/>
      <c r="H18" s="1"/>
    </row>
    <row r="19" spans="1:5" ht="12.75">
      <c r="A19" s="1" t="s">
        <v>26</v>
      </c>
      <c r="B19" s="1"/>
      <c r="D19" s="15">
        <v>302641</v>
      </c>
      <c r="E19" s="1"/>
    </row>
    <row r="20" spans="1:5" ht="12.75">
      <c r="A20" s="1" t="s">
        <v>27</v>
      </c>
      <c r="B20" s="1"/>
      <c r="D20" s="7"/>
      <c r="E20">
        <v>275766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40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0.6924702554946357</v>
      </c>
      <c r="D2" s="15">
        <v>175303</v>
      </c>
      <c r="E2" s="8">
        <f>(D2/253156)*8</f>
        <v>5.539762043957086</v>
      </c>
      <c r="F2" s="1">
        <f>(D2/224413)*8</f>
        <v>6.249299283018363</v>
      </c>
      <c r="G2" s="1">
        <v>6</v>
      </c>
      <c r="H2" s="1">
        <v>8</v>
      </c>
    </row>
    <row r="3" spans="1:8" ht="12.75">
      <c r="A3" s="1">
        <v>130</v>
      </c>
      <c r="B3" s="1" t="s">
        <v>6</v>
      </c>
      <c r="C3" s="7">
        <v>0.00043451468659640695</v>
      </c>
      <c r="D3" s="1">
        <v>110</v>
      </c>
      <c r="E3" s="1">
        <f aca="true" t="shared" si="0" ref="E3:E18">(D3/253156)*8</f>
        <v>0.0034761174927712556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0.19399105689772314</v>
      </c>
      <c r="D4" s="15">
        <v>49110</v>
      </c>
      <c r="E4" s="8">
        <f t="shared" si="0"/>
        <v>1.5519284551817851</v>
      </c>
      <c r="F4" s="1">
        <f>(D4/224413)*8</f>
        <v>1.7507007169816364</v>
      </c>
      <c r="G4" s="1">
        <v>2</v>
      </c>
      <c r="H4" s="1"/>
    </row>
    <row r="5" spans="1:8" ht="12.75">
      <c r="A5" s="1">
        <v>255</v>
      </c>
      <c r="B5" s="1" t="s">
        <v>8</v>
      </c>
      <c r="C5" s="7">
        <v>0.0021212216972933684</v>
      </c>
      <c r="D5" s="1">
        <v>537</v>
      </c>
      <c r="E5" s="1">
        <f t="shared" si="0"/>
        <v>0.016969773578346947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0.0012561424576150674</v>
      </c>
      <c r="D6" s="1">
        <v>318</v>
      </c>
      <c r="E6" s="1">
        <f t="shared" si="0"/>
        <v>0.010049139660920539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0.04045726745564</v>
      </c>
      <c r="D7" s="15">
        <v>10242</v>
      </c>
      <c r="E7" s="1">
        <f t="shared" si="0"/>
        <v>0.32365813964512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0.005751394397130623</v>
      </c>
      <c r="D8" s="15">
        <v>1456</v>
      </c>
      <c r="E8" s="1">
        <f t="shared" si="0"/>
        <v>0.04601115517704498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0.0017420088799001406</v>
      </c>
      <c r="D9" s="1">
        <v>441</v>
      </c>
      <c r="E9" s="1">
        <f t="shared" si="0"/>
        <v>0.013936071039201125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0.006778429110903948</v>
      </c>
      <c r="D10" s="15">
        <v>1716</v>
      </c>
      <c r="E10" s="1">
        <f t="shared" si="0"/>
        <v>0.054227432887231586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0.0067902795114474866</v>
      </c>
      <c r="D11" s="15">
        <v>1719</v>
      </c>
      <c r="E11" s="1">
        <f t="shared" si="0"/>
        <v>0.05432223609157989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5.9252002717691856E-05</v>
      </c>
      <c r="D12" s="1">
        <v>15</v>
      </c>
      <c r="E12" s="1">
        <f t="shared" si="0"/>
        <v>0.00047401602174153485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0.0004187141525383558</v>
      </c>
      <c r="D13" s="1">
        <v>106</v>
      </c>
      <c r="E13" s="1">
        <f t="shared" si="0"/>
        <v>0.0033497132203068464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0.0003713125503642023</v>
      </c>
      <c r="D14" s="1">
        <v>94</v>
      </c>
      <c r="E14" s="1">
        <f t="shared" si="0"/>
        <v>0.0029705004029136183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0.0008216277710186604</v>
      </c>
      <c r="D15" s="1">
        <v>208</v>
      </c>
      <c r="E15" s="1">
        <f t="shared" si="0"/>
        <v>0.006573022168149283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0.0008808797737363523</v>
      </c>
      <c r="D16" s="1">
        <v>223</v>
      </c>
      <c r="E16" s="1">
        <f t="shared" si="0"/>
        <v>0.007047038189890819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0.003053453206718387</v>
      </c>
      <c r="D17" s="1">
        <v>773</v>
      </c>
      <c r="E17" s="1">
        <f t="shared" si="0"/>
        <v>0.024427625653747096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0.00031601068116102323</v>
      </c>
      <c r="D18" s="1">
        <v>80</v>
      </c>
      <c r="E18" s="1">
        <f t="shared" si="0"/>
        <v>0.002528085449288186</v>
      </c>
      <c r="F18" s="1"/>
      <c r="G18" s="1"/>
      <c r="H18" s="1"/>
    </row>
    <row r="19" spans="1:4" ht="12.75">
      <c r="A19" s="1" t="s">
        <v>26</v>
      </c>
      <c r="B19" s="1"/>
      <c r="D19">
        <v>253156</v>
      </c>
    </row>
    <row r="20" spans="1:5" ht="12.75">
      <c r="A20" s="1" t="s">
        <v>27</v>
      </c>
      <c r="B20" s="1"/>
      <c r="E20">
        <v>224413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24" t="s">
        <v>41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0.7705103231289824</v>
      </c>
      <c r="D2" s="15">
        <v>145957</v>
      </c>
      <c r="E2" s="8">
        <f>(D2/189429)*5</f>
        <v>3.852551615644912</v>
      </c>
      <c r="F2" s="1">
        <f>D2/145957*5</f>
        <v>5</v>
      </c>
      <c r="G2" s="1">
        <v>5</v>
      </c>
      <c r="H2" s="1">
        <v>5</v>
      </c>
    </row>
    <row r="3" spans="1:8" ht="12.75">
      <c r="A3" s="1">
        <v>130</v>
      </c>
      <c r="B3" s="1" t="s">
        <v>6</v>
      </c>
      <c r="C3" s="7">
        <v>0.0004962281382470477</v>
      </c>
      <c r="D3" s="1">
        <v>94</v>
      </c>
      <c r="E3" s="1">
        <f aca="true" t="shared" si="0" ref="E3:E18">(D3/189429)*5</f>
        <v>0.002481140691235239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0.17206974644853745</v>
      </c>
      <c r="D4" s="15">
        <v>32595</v>
      </c>
      <c r="E4" s="1">
        <f t="shared" si="0"/>
        <v>0.8603487322426873</v>
      </c>
      <c r="F4" s="1"/>
      <c r="G4" s="1"/>
      <c r="H4" s="1"/>
    </row>
    <row r="5" spans="1:8" ht="12.75">
      <c r="A5" s="1">
        <v>255</v>
      </c>
      <c r="B5" s="1" t="s">
        <v>8</v>
      </c>
      <c r="C5" s="7">
        <v>0.003811454423557111</v>
      </c>
      <c r="D5" s="1">
        <v>722</v>
      </c>
      <c r="E5" s="1">
        <f t="shared" si="0"/>
        <v>0.019057272117785556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0.00016892872791388858</v>
      </c>
      <c r="D6" s="1">
        <v>32</v>
      </c>
      <c r="E6" s="1">
        <f t="shared" si="0"/>
        <v>0.0008446436395694429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0.0013936620052895808</v>
      </c>
      <c r="D7" s="1">
        <v>264</v>
      </c>
      <c r="E7" s="1">
        <f t="shared" si="0"/>
        <v>0.006968310026447904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0.005817483067534538</v>
      </c>
      <c r="D8" s="15">
        <v>1102</v>
      </c>
      <c r="E8" s="1">
        <f t="shared" si="0"/>
        <v>0.02908741533767269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0.0006176456614351551</v>
      </c>
      <c r="D9" s="1">
        <v>117</v>
      </c>
      <c r="E9" s="1">
        <f t="shared" si="0"/>
        <v>0.0030882283071757754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0.007179470936340264</v>
      </c>
      <c r="D10" s="15">
        <v>1360</v>
      </c>
      <c r="E10" s="1">
        <f t="shared" si="0"/>
        <v>0.03589735468170132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0.003684757877621695</v>
      </c>
      <c r="D11" s="1">
        <v>698</v>
      </c>
      <c r="E11" s="1">
        <f t="shared" si="0"/>
        <v>0.018423789388108475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5.2790227473090183E-05</v>
      </c>
      <c r="D12" s="1">
        <v>10</v>
      </c>
      <c r="E12" s="1">
        <f t="shared" si="0"/>
        <v>0.00026395113736545094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0.0004064847515427944</v>
      </c>
      <c r="D13" s="1">
        <v>77</v>
      </c>
      <c r="E13" s="1">
        <f t="shared" si="0"/>
        <v>0.002032423757713972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0.003283552148826209</v>
      </c>
      <c r="D14" s="1">
        <v>622</v>
      </c>
      <c r="E14" s="1">
        <f t="shared" si="0"/>
        <v>0.016417760744131045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0.0006651568661609362</v>
      </c>
      <c r="D15" s="1">
        <v>126</v>
      </c>
      <c r="E15" s="1">
        <f t="shared" si="0"/>
        <v>0.0033257843308046814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0.0002006028643977427</v>
      </c>
      <c r="D16" s="1">
        <v>38</v>
      </c>
      <c r="E16" s="1">
        <f t="shared" si="0"/>
        <v>0.0010030143219887135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0.0012669654593541644</v>
      </c>
      <c r="D17" s="1">
        <v>240</v>
      </c>
      <c r="E17" s="1">
        <f t="shared" si="0"/>
        <v>0.006334827296770822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0.0010452465039671856</v>
      </c>
      <c r="D18" s="1">
        <v>198</v>
      </c>
      <c r="E18" s="1">
        <f t="shared" si="0"/>
        <v>0.005226232519835928</v>
      </c>
      <c r="F18" s="1"/>
      <c r="G18" s="1"/>
      <c r="H18" s="1"/>
    </row>
    <row r="19" spans="1:4" ht="12.75">
      <c r="A19" s="1" t="s">
        <v>26</v>
      </c>
      <c r="B19" s="1"/>
      <c r="D19">
        <v>189429</v>
      </c>
    </row>
    <row r="20" spans="1:5" ht="12.75">
      <c r="A20" s="1" t="s">
        <v>27</v>
      </c>
      <c r="B20" s="1"/>
      <c r="E20">
        <v>145957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42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0.7878850403705292</v>
      </c>
      <c r="D2" s="15">
        <v>290208</v>
      </c>
      <c r="E2" s="8">
        <f>(D2/368338)*10</f>
        <v>7.878850403705292</v>
      </c>
      <c r="F2" s="1">
        <f>(D2/342633)*10</f>
        <v>8.46993722145853</v>
      </c>
      <c r="G2" s="1">
        <v>8</v>
      </c>
      <c r="H2" s="1">
        <v>10</v>
      </c>
    </row>
    <row r="3" spans="1:8" ht="12.75">
      <c r="A3" s="1">
        <v>130</v>
      </c>
      <c r="B3" s="1" t="s">
        <v>6</v>
      </c>
      <c r="C3" s="7">
        <v>0.00043709853449820543</v>
      </c>
      <c r="D3" s="1">
        <v>161</v>
      </c>
      <c r="E3" s="1">
        <f aca="true" t="shared" si="0" ref="E3:E18">(D3/368338)*10</f>
        <v>0.004370985344982054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0.14232851348489703</v>
      </c>
      <c r="D4" s="15">
        <v>52425</v>
      </c>
      <c r="E4" s="8">
        <f t="shared" si="0"/>
        <v>1.4232851348489703</v>
      </c>
      <c r="F4" s="1">
        <f>(D4/342633)*10</f>
        <v>1.5300627785414713</v>
      </c>
      <c r="G4" s="1">
        <v>2</v>
      </c>
      <c r="H4" s="1"/>
    </row>
    <row r="5" spans="1:8" ht="12.75">
      <c r="A5" s="1">
        <v>255</v>
      </c>
      <c r="B5" s="1" t="s">
        <v>8</v>
      </c>
      <c r="C5" s="7">
        <v>0.0020606073769201113</v>
      </c>
      <c r="D5" s="1">
        <v>759</v>
      </c>
      <c r="E5" s="1">
        <f t="shared" si="0"/>
        <v>0.020606073769201115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0.00020090243200538636</v>
      </c>
      <c r="D6" s="1">
        <v>74</v>
      </c>
      <c r="E6" s="1">
        <f t="shared" si="0"/>
        <v>0.0020090243200538635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0.008847851701426407</v>
      </c>
      <c r="D7" s="15">
        <v>3259</v>
      </c>
      <c r="E7" s="1">
        <f t="shared" si="0"/>
        <v>0.08847851701426407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0.0048135136749398654</v>
      </c>
      <c r="D8" s="15">
        <v>1773</v>
      </c>
      <c r="E8" s="1">
        <f t="shared" si="0"/>
        <v>0.048135136749398656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0.0010479505237037722</v>
      </c>
      <c r="D9" s="1">
        <v>386</v>
      </c>
      <c r="E9" s="1">
        <f t="shared" si="0"/>
        <v>0.010479505237037721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0.010259598520923717</v>
      </c>
      <c r="D10" s="15">
        <v>3779</v>
      </c>
      <c r="E10" s="1">
        <f t="shared" si="0"/>
        <v>0.10259598520923717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0.0048841010159147305</v>
      </c>
      <c r="D11" s="15">
        <v>1799</v>
      </c>
      <c r="E11" s="1">
        <f t="shared" si="0"/>
        <v>0.048841010159147304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0.00015203427286894104</v>
      </c>
      <c r="D12" s="1">
        <v>56</v>
      </c>
      <c r="E12" s="1">
        <f t="shared" si="0"/>
        <v>0.0015203427286894105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0.00031764303438689464</v>
      </c>
      <c r="D13" s="1">
        <v>117</v>
      </c>
      <c r="E13" s="1">
        <f t="shared" si="0"/>
        <v>0.0031764303438689464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0.0007574564666149026</v>
      </c>
      <c r="D14" s="1">
        <v>279</v>
      </c>
      <c r="E14" s="1">
        <f t="shared" si="0"/>
        <v>0.007574564666149026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0.0007547415688851001</v>
      </c>
      <c r="D15" s="1">
        <v>278</v>
      </c>
      <c r="E15" s="1">
        <f t="shared" si="0"/>
        <v>0.0075474156888510014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0.00033393242076570976</v>
      </c>
      <c r="D16" s="1">
        <v>123</v>
      </c>
      <c r="E16" s="1">
        <f t="shared" si="0"/>
        <v>0.0033393242076570975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0.0006841542279102346</v>
      </c>
      <c r="D17" s="1">
        <v>252</v>
      </c>
      <c r="E17" s="1">
        <f t="shared" si="0"/>
        <v>0.006841542279102346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0.00036108139806373494</v>
      </c>
      <c r="D18" s="1">
        <v>133</v>
      </c>
      <c r="E18" s="1">
        <f t="shared" si="0"/>
        <v>0.003610813980637349</v>
      </c>
      <c r="F18" s="1"/>
      <c r="G18" s="1"/>
      <c r="H18" s="1"/>
    </row>
    <row r="19" spans="1:4" ht="12.75">
      <c r="A19" s="1" t="s">
        <v>26</v>
      </c>
      <c r="B19" s="1"/>
      <c r="D19">
        <v>368338</v>
      </c>
    </row>
    <row r="20" spans="1:5" ht="12.75">
      <c r="A20" s="1" t="s">
        <v>27</v>
      </c>
      <c r="B20" s="1"/>
      <c r="E20">
        <v>342633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43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0.11526874035249682</v>
      </c>
      <c r="D2" s="15">
        <v>23224</v>
      </c>
      <c r="E2" s="8">
        <f>D2/201477*25</f>
        <v>2.8817185088124204</v>
      </c>
      <c r="F2" s="1">
        <f>D2/178119*25</f>
        <v>3.259618569607959</v>
      </c>
      <c r="G2" s="1">
        <v>3</v>
      </c>
      <c r="H2" s="1"/>
    </row>
    <row r="3" spans="1:8" ht="12.75">
      <c r="A3" s="1">
        <v>130</v>
      </c>
      <c r="B3" s="1" t="s">
        <v>6</v>
      </c>
      <c r="C3" s="7">
        <v>0.38339860132918396</v>
      </c>
      <c r="D3" s="15">
        <v>77246</v>
      </c>
      <c r="E3" s="8">
        <f>D3/201477*25</f>
        <v>9.584965033229599</v>
      </c>
      <c r="F3" s="1">
        <f>D3/178119*25</f>
        <v>10.841909060796434</v>
      </c>
      <c r="G3" s="1">
        <v>11</v>
      </c>
      <c r="H3" s="1">
        <v>25</v>
      </c>
    </row>
    <row r="4" spans="1:8" ht="12.75">
      <c r="A4" s="1">
        <v>285</v>
      </c>
      <c r="B4" s="1" t="s">
        <v>7</v>
      </c>
      <c r="C4" s="7">
        <v>0.1044287933610288</v>
      </c>
      <c r="D4" s="15">
        <v>21040</v>
      </c>
      <c r="E4" s="8">
        <f>D4/201477*25</f>
        <v>2.61071983402572</v>
      </c>
      <c r="F4" s="1">
        <f>D4/178119*25</f>
        <v>2.9530819283737277</v>
      </c>
      <c r="G4" s="1">
        <v>3</v>
      </c>
      <c r="H4" s="1"/>
    </row>
    <row r="5" spans="1:8" ht="12.75">
      <c r="A5" s="1">
        <v>255</v>
      </c>
      <c r="B5" s="1" t="s">
        <v>8</v>
      </c>
      <c r="C5" s="7">
        <v>0.280970036282057</v>
      </c>
      <c r="D5" s="15">
        <v>56609</v>
      </c>
      <c r="E5" s="8">
        <f>D5/201477*25</f>
        <v>7.024250907051425</v>
      </c>
      <c r="F5" s="1">
        <f>D5/178119*25</f>
        <v>7.945390441221879</v>
      </c>
      <c r="G5" s="1">
        <v>8</v>
      </c>
      <c r="H5" s="1"/>
    </row>
    <row r="6" spans="1:8" ht="12.75">
      <c r="A6" s="1">
        <v>175</v>
      </c>
      <c r="B6" s="1" t="s">
        <v>9</v>
      </c>
      <c r="C6" s="7">
        <v>0.008189520391905776</v>
      </c>
      <c r="D6" s="15">
        <v>1650</v>
      </c>
      <c r="E6" s="1">
        <f aca="true" t="shared" si="0" ref="E6:E18">D6/201477*25</f>
        <v>0.2047380097976444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0.00019853382768256426</v>
      </c>
      <c r="D7" s="1">
        <v>40</v>
      </c>
      <c r="E7" s="1">
        <f t="shared" si="0"/>
        <v>0.004963345692064107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0.006536726276448428</v>
      </c>
      <c r="D8" s="15">
        <v>1317</v>
      </c>
      <c r="E8" s="1">
        <f t="shared" si="0"/>
        <v>0.1634181569112107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0.0005707847545873723</v>
      </c>
      <c r="D9" s="1">
        <v>115</v>
      </c>
      <c r="E9" s="1">
        <f t="shared" si="0"/>
        <v>0.014269618864684306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0.0007693185822699365</v>
      </c>
      <c r="D10" s="1">
        <v>155</v>
      </c>
      <c r="E10" s="1">
        <f t="shared" si="0"/>
        <v>0.019232964556748413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0.0040451267390322464</v>
      </c>
      <c r="D11" s="1">
        <v>815</v>
      </c>
      <c r="E11" s="1">
        <f t="shared" si="0"/>
        <v>0.10112816847580616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0.0166073546856465</v>
      </c>
      <c r="D12" s="15">
        <v>3346</v>
      </c>
      <c r="E12" s="1">
        <f t="shared" si="0"/>
        <v>0.41518386714116245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0.0026851700194066817</v>
      </c>
      <c r="D13" s="1">
        <v>541</v>
      </c>
      <c r="E13" s="1">
        <f t="shared" si="0"/>
        <v>0.06712925048516705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0.009430356814921803</v>
      </c>
      <c r="D14" s="15">
        <v>1900</v>
      </c>
      <c r="E14" s="1">
        <f t="shared" si="0"/>
        <v>0.23575892037304508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0.006660809918750031</v>
      </c>
      <c r="D15" s="15">
        <v>1342</v>
      </c>
      <c r="E15" s="1">
        <f t="shared" si="0"/>
        <v>0.16652024796875078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0.003578572243978221</v>
      </c>
      <c r="D16" s="1">
        <v>721</v>
      </c>
      <c r="E16" s="1">
        <f t="shared" si="0"/>
        <v>0.08946430609945552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0.00041692103813338496</v>
      </c>
      <c r="D17" s="1">
        <v>84</v>
      </c>
      <c r="E17" s="1">
        <f t="shared" si="0"/>
        <v>0.010423025953334624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0.0009033289159556674</v>
      </c>
      <c r="D18" s="1">
        <v>182</v>
      </c>
      <c r="E18" s="1">
        <f t="shared" si="0"/>
        <v>0.022583222898891687</v>
      </c>
      <c r="F18" s="1"/>
      <c r="G18" s="1"/>
      <c r="H18" s="1"/>
    </row>
    <row r="19" spans="1:2" ht="12.75">
      <c r="A19" s="1" t="s">
        <v>26</v>
      </c>
      <c r="B19" s="1"/>
    </row>
    <row r="20" spans="1:2" ht="12.75">
      <c r="A20" s="1" t="s">
        <v>27</v>
      </c>
      <c r="B20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44</v>
      </c>
      <c r="D1" s="24" t="s">
        <v>30</v>
      </c>
      <c r="E1" s="24" t="s">
        <v>23</v>
      </c>
      <c r="F1" s="24" t="s">
        <v>24</v>
      </c>
      <c r="G1" s="24" t="s">
        <v>25</v>
      </c>
      <c r="H1" s="24" t="s">
        <v>32</v>
      </c>
    </row>
    <row r="2" spans="1:8" ht="12.75">
      <c r="A2" s="1">
        <v>169</v>
      </c>
      <c r="B2" s="1" t="s">
        <v>5</v>
      </c>
      <c r="C2" s="7">
        <v>0.3614843468532529</v>
      </c>
      <c r="D2" s="15">
        <v>95318</v>
      </c>
      <c r="E2" s="26">
        <f>(D2/263685)*4</f>
        <v>1.4459373874130117</v>
      </c>
      <c r="F2" s="25">
        <f>(D2/174822)*4</f>
        <v>2.180915445424489</v>
      </c>
      <c r="G2" s="25">
        <v>2</v>
      </c>
      <c r="H2" s="25">
        <v>4</v>
      </c>
    </row>
    <row r="3" spans="1:8" ht="12.75">
      <c r="A3" s="1">
        <v>130</v>
      </c>
      <c r="B3" s="1" t="s">
        <v>6</v>
      </c>
      <c r="C3" s="7">
        <v>0.3015112729203406</v>
      </c>
      <c r="D3" s="15">
        <v>79504</v>
      </c>
      <c r="E3" s="26">
        <f>(D3/263685)*4</f>
        <v>1.2060450916813623</v>
      </c>
      <c r="F3" s="25">
        <f>(D3/174822)*4</f>
        <v>1.819084554575511</v>
      </c>
      <c r="G3" s="25">
        <v>2</v>
      </c>
      <c r="H3" s="25"/>
    </row>
    <row r="4" spans="1:8" ht="12.75">
      <c r="A4" s="1">
        <v>285</v>
      </c>
      <c r="B4" s="1" t="s">
        <v>7</v>
      </c>
      <c r="C4" s="7">
        <v>0.09153345848265923</v>
      </c>
      <c r="D4" s="15">
        <v>24136</v>
      </c>
      <c r="E4" s="25">
        <f aca="true" t="shared" si="0" ref="E4:E18">(D4/263685)*4</f>
        <v>0.3661338339306369</v>
      </c>
      <c r="F4" s="25"/>
      <c r="G4" s="25"/>
      <c r="H4" s="25"/>
    </row>
    <row r="5" spans="1:8" ht="12.75">
      <c r="A5" s="1">
        <v>255</v>
      </c>
      <c r="B5" s="1" t="s">
        <v>8</v>
      </c>
      <c r="C5" s="7">
        <v>0.00877941483209132</v>
      </c>
      <c r="D5" s="15">
        <v>2315</v>
      </c>
      <c r="E5" s="25">
        <f t="shared" si="0"/>
        <v>0.03511765932836528</v>
      </c>
      <c r="F5" s="25"/>
      <c r="G5" s="25"/>
      <c r="H5" s="25"/>
    </row>
    <row r="6" spans="1:8" ht="12.75">
      <c r="A6" s="1">
        <v>175</v>
      </c>
      <c r="B6" s="1" t="s">
        <v>9</v>
      </c>
      <c r="C6" s="7">
        <v>0.02400212374613649</v>
      </c>
      <c r="D6" s="15">
        <v>6329</v>
      </c>
      <c r="E6" s="25">
        <f t="shared" si="0"/>
        <v>0.09600849498454596</v>
      </c>
      <c r="F6" s="25"/>
      <c r="G6" s="25"/>
      <c r="H6" s="25"/>
    </row>
    <row r="7" spans="1:8" ht="12.75">
      <c r="A7" s="1">
        <v>352</v>
      </c>
      <c r="B7" s="1" t="s">
        <v>10</v>
      </c>
      <c r="C7" s="7">
        <v>0.0006143694180556345</v>
      </c>
      <c r="D7" s="1">
        <v>162</v>
      </c>
      <c r="E7" s="25">
        <f t="shared" si="0"/>
        <v>0.002457477672222538</v>
      </c>
      <c r="F7" s="25"/>
      <c r="G7" s="25"/>
      <c r="H7" s="25"/>
    </row>
    <row r="8" spans="1:8" ht="12.75">
      <c r="A8" s="1">
        <v>324</v>
      </c>
      <c r="B8" s="1" t="s">
        <v>11</v>
      </c>
      <c r="C8" s="7">
        <v>0.04414358040844189</v>
      </c>
      <c r="D8" s="15">
        <v>11640</v>
      </c>
      <c r="E8" s="25">
        <f t="shared" si="0"/>
        <v>0.17657432163376757</v>
      </c>
      <c r="F8" s="25"/>
      <c r="G8" s="25"/>
      <c r="H8" s="25"/>
    </row>
    <row r="9" spans="1:8" ht="12.75">
      <c r="A9" s="1">
        <v>283</v>
      </c>
      <c r="B9" s="1" t="s">
        <v>12</v>
      </c>
      <c r="C9" s="7">
        <v>0.0031325255513207045</v>
      </c>
      <c r="D9" s="1">
        <v>826</v>
      </c>
      <c r="E9" s="25">
        <f t="shared" si="0"/>
        <v>0.012530102205282818</v>
      </c>
      <c r="F9" s="25"/>
      <c r="G9" s="25"/>
      <c r="H9" s="25"/>
    </row>
    <row r="10" spans="1:8" ht="12.75">
      <c r="A10" s="1">
        <v>111</v>
      </c>
      <c r="B10" s="1" t="s">
        <v>13</v>
      </c>
      <c r="C10" s="7">
        <v>0.0028291332461080456</v>
      </c>
      <c r="D10" s="1">
        <v>746</v>
      </c>
      <c r="E10" s="25">
        <f t="shared" si="0"/>
        <v>0.011316532984432182</v>
      </c>
      <c r="F10" s="25"/>
      <c r="G10" s="25"/>
      <c r="H10" s="25"/>
    </row>
    <row r="11" spans="1:8" ht="12.75">
      <c r="A11" s="1">
        <v>258</v>
      </c>
      <c r="B11" s="1" t="s">
        <v>14</v>
      </c>
      <c r="C11" s="7">
        <v>0.0020365208487399737</v>
      </c>
      <c r="D11" s="1">
        <v>537</v>
      </c>
      <c r="E11" s="25">
        <f t="shared" si="0"/>
        <v>0.008146083394959895</v>
      </c>
      <c r="F11" s="25"/>
      <c r="G11" s="25"/>
      <c r="H11" s="25"/>
    </row>
    <row r="12" spans="1:8" ht="12.75">
      <c r="A12" s="1">
        <v>204</v>
      </c>
      <c r="B12" s="1" t="s">
        <v>15</v>
      </c>
      <c r="C12" s="7">
        <v>0.07030358192540341</v>
      </c>
      <c r="D12" s="15">
        <v>18538</v>
      </c>
      <c r="E12" s="25">
        <f t="shared" si="0"/>
        <v>0.28121432770161364</v>
      </c>
      <c r="F12" s="25"/>
      <c r="G12" s="25"/>
      <c r="H12" s="25"/>
    </row>
    <row r="13" spans="1:8" ht="12.75">
      <c r="A13" s="1">
        <v>311</v>
      </c>
      <c r="B13" s="1" t="s">
        <v>16</v>
      </c>
      <c r="C13" s="7">
        <v>0.00031476951665813376</v>
      </c>
      <c r="D13" s="1">
        <v>83</v>
      </c>
      <c r="E13" s="25">
        <f t="shared" si="0"/>
        <v>0.001259078066632535</v>
      </c>
      <c r="F13" s="25"/>
      <c r="G13" s="25"/>
      <c r="H13" s="25"/>
    </row>
    <row r="14" spans="1:8" ht="12.75">
      <c r="A14" s="1">
        <v>146</v>
      </c>
      <c r="B14" s="1" t="s">
        <v>17</v>
      </c>
      <c r="C14" s="7">
        <v>0.0005461061493827863</v>
      </c>
      <c r="D14" s="1">
        <v>144</v>
      </c>
      <c r="E14" s="25">
        <f t="shared" si="0"/>
        <v>0.002184424597531145</v>
      </c>
      <c r="F14" s="25"/>
      <c r="G14" s="25"/>
      <c r="H14" s="25"/>
    </row>
    <row r="15" spans="1:8" ht="12.75">
      <c r="A15" s="1">
        <v>158</v>
      </c>
      <c r="B15" s="1" t="s">
        <v>18</v>
      </c>
      <c r="C15" s="7">
        <v>0.009298974154768</v>
      </c>
      <c r="D15" s="15">
        <v>2452</v>
      </c>
      <c r="E15" s="25">
        <f t="shared" si="0"/>
        <v>0.037195896619072</v>
      </c>
      <c r="F15" s="25"/>
      <c r="G15" s="25"/>
      <c r="H15" s="25"/>
    </row>
    <row r="16" spans="1:8" ht="12.75">
      <c r="A16" s="1">
        <v>351</v>
      </c>
      <c r="B16" s="1" t="s">
        <v>19</v>
      </c>
      <c r="C16" s="7">
        <v>0.0005764453799040522</v>
      </c>
      <c r="D16" s="1">
        <v>152</v>
      </c>
      <c r="E16" s="25">
        <f t="shared" si="0"/>
        <v>0.002305781519616209</v>
      </c>
      <c r="F16" s="25"/>
      <c r="G16" s="25"/>
      <c r="H16" s="25"/>
    </row>
    <row r="17" spans="1:8" ht="12.75">
      <c r="A17" s="1">
        <v>192</v>
      </c>
      <c r="B17" s="1" t="s">
        <v>20</v>
      </c>
      <c r="C17" s="7">
        <v>0.001562470371845194</v>
      </c>
      <c r="D17" s="1">
        <v>412</v>
      </c>
      <c r="E17" s="25">
        <f t="shared" si="0"/>
        <v>0.006249881487380776</v>
      </c>
      <c r="F17" s="25"/>
      <c r="G17" s="25"/>
      <c r="H17" s="25"/>
    </row>
    <row r="18" spans="1:8" ht="12.75">
      <c r="A18" s="1">
        <v>289</v>
      </c>
      <c r="B18" s="1" t="s">
        <v>21</v>
      </c>
      <c r="C18" s="7">
        <v>0.0002009974022033866</v>
      </c>
      <c r="D18" s="1">
        <v>53</v>
      </c>
      <c r="E18" s="25">
        <f t="shared" si="0"/>
        <v>0.0008039896088135464</v>
      </c>
      <c r="F18" s="25"/>
      <c r="G18" s="25"/>
      <c r="H18" s="25"/>
    </row>
    <row r="19" spans="1:4" ht="12.75">
      <c r="A19" s="1" t="s">
        <v>26</v>
      </c>
      <c r="B19" s="1"/>
      <c r="D19">
        <v>263685</v>
      </c>
    </row>
    <row r="20" spans="1:5" ht="12.75">
      <c r="A20" s="1" t="s">
        <v>27</v>
      </c>
      <c r="B20" s="1"/>
      <c r="E20">
        <v>174822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45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0.747594599621513</v>
      </c>
      <c r="D2" s="15">
        <v>253223</v>
      </c>
      <c r="E2" s="8">
        <f>(D2/338717)*9</f>
        <v>6.728351396593617</v>
      </c>
      <c r="F2" s="1">
        <f>(D2/303897)*9</f>
        <v>7.499274425216439</v>
      </c>
      <c r="G2" s="1">
        <v>7</v>
      </c>
      <c r="H2" s="1">
        <v>9</v>
      </c>
    </row>
    <row r="3" spans="1:8" ht="12.75">
      <c r="A3" s="1">
        <v>130</v>
      </c>
      <c r="B3" s="1" t="s">
        <v>6</v>
      </c>
      <c r="C3" s="7">
        <v>0.0007056037931370436</v>
      </c>
      <c r="D3" s="1">
        <v>239</v>
      </c>
      <c r="E3" s="1">
        <f aca="true" t="shared" si="0" ref="E3:E18">(D3/338717)*9</f>
        <v>0.006350434138233393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0.1496057180478098</v>
      </c>
      <c r="D4" s="15">
        <v>50674</v>
      </c>
      <c r="E4" s="8">
        <f t="shared" si="0"/>
        <v>1.3464514624302883</v>
      </c>
      <c r="F4" s="1">
        <f>(D4/303897)*9</f>
        <v>1.5007255747835615</v>
      </c>
      <c r="G4" s="1">
        <v>2</v>
      </c>
      <c r="H4" s="1"/>
    </row>
    <row r="5" spans="1:8" ht="12.75">
      <c r="A5" s="1">
        <v>255</v>
      </c>
      <c r="B5" s="1" t="s">
        <v>8</v>
      </c>
      <c r="C5" s="7">
        <v>0.010049687497232203</v>
      </c>
      <c r="D5" s="15">
        <v>3404</v>
      </c>
      <c r="E5" s="1">
        <f t="shared" si="0"/>
        <v>0.09044718747508983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0.00013285427067433875</v>
      </c>
      <c r="D6" s="1">
        <v>45</v>
      </c>
      <c r="E6" s="1">
        <f t="shared" si="0"/>
        <v>0.0011956884360690488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0.019340629493057628</v>
      </c>
      <c r="D7" s="15">
        <v>6551</v>
      </c>
      <c r="E7" s="1">
        <f t="shared" si="0"/>
        <v>0.17406566543751864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0.008558767348553513</v>
      </c>
      <c r="D8" s="15">
        <v>2899</v>
      </c>
      <c r="E8" s="1">
        <f t="shared" si="0"/>
        <v>0.07702890613698161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0.0009506461146030462</v>
      </c>
      <c r="D9" s="1">
        <v>322</v>
      </c>
      <c r="E9" s="1">
        <f t="shared" si="0"/>
        <v>0.008555815031427416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0.011995264483329741</v>
      </c>
      <c r="D10" s="15">
        <v>4063</v>
      </c>
      <c r="E10" s="1">
        <f t="shared" si="0"/>
        <v>0.10795738034996767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0.004847704721050316</v>
      </c>
      <c r="D11" s="15">
        <v>1642</v>
      </c>
      <c r="E11" s="1">
        <f t="shared" si="0"/>
        <v>0.04362934248945285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0.00011218805079166383</v>
      </c>
      <c r="D12" s="1">
        <v>38</v>
      </c>
      <c r="E12" s="1">
        <f t="shared" si="0"/>
        <v>0.0010096924571249746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0.0011425467277993134</v>
      </c>
      <c r="D13" s="1">
        <v>387</v>
      </c>
      <c r="E13" s="1">
        <f t="shared" si="0"/>
        <v>0.01028292055019382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0.0003129456153662202</v>
      </c>
      <c r="D14" s="1">
        <v>106</v>
      </c>
      <c r="E14" s="1">
        <f t="shared" si="0"/>
        <v>0.0028165105382959815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0.0009004567234594071</v>
      </c>
      <c r="D15" s="1">
        <v>305</v>
      </c>
      <c r="E15" s="1">
        <f t="shared" si="0"/>
        <v>0.008104110511134664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0.0003808489092664378</v>
      </c>
      <c r="D16" s="1">
        <v>129</v>
      </c>
      <c r="E16" s="1">
        <f t="shared" si="0"/>
        <v>0.00342764018339794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0.0010037878228727818</v>
      </c>
      <c r="D17" s="1">
        <v>340</v>
      </c>
      <c r="E17" s="1">
        <f t="shared" si="0"/>
        <v>0.009034090405855035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0.000283422444105256</v>
      </c>
      <c r="D18" s="1">
        <v>96</v>
      </c>
      <c r="E18" s="1">
        <f t="shared" si="0"/>
        <v>0.0025508019969473043</v>
      </c>
      <c r="F18" s="1"/>
      <c r="G18" s="1"/>
      <c r="H18" s="1"/>
    </row>
    <row r="19" spans="1:4" ht="12.75">
      <c r="A19" s="1" t="s">
        <v>26</v>
      </c>
      <c r="B19" s="1"/>
      <c r="D19">
        <v>338717</v>
      </c>
    </row>
    <row r="20" spans="1:5" ht="12.75">
      <c r="A20" s="1" t="s">
        <v>27</v>
      </c>
      <c r="B20" s="1"/>
      <c r="E20">
        <v>303897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46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0.2153487600105119</v>
      </c>
      <c r="D2" s="15">
        <v>31139</v>
      </c>
      <c r="E2" s="8">
        <f>(D2/144598)*12</f>
        <v>2.5841851201261425</v>
      </c>
      <c r="F2" s="1">
        <f>(D2/115141)*12</f>
        <v>3.2453079268027896</v>
      </c>
      <c r="G2" s="1">
        <v>3</v>
      </c>
      <c r="H2" s="1">
        <v>12</v>
      </c>
    </row>
    <row r="3" spans="1:8" ht="12.75">
      <c r="A3" s="1">
        <v>130</v>
      </c>
      <c r="B3" s="1" t="s">
        <v>6</v>
      </c>
      <c r="C3" s="7">
        <v>0.13639884369078412</v>
      </c>
      <c r="D3" s="15">
        <v>19723</v>
      </c>
      <c r="E3" s="8">
        <f aca="true" t="shared" si="0" ref="E3:E18">(D3/144598)*12</f>
        <v>1.6367861242894093</v>
      </c>
      <c r="F3" s="1">
        <f>(D3/115141)*12</f>
        <v>2.0555319130457437</v>
      </c>
      <c r="G3" s="1">
        <v>2</v>
      </c>
      <c r="H3" s="1"/>
    </row>
    <row r="4" spans="1:8" ht="12.75">
      <c r="A4" s="1">
        <v>285</v>
      </c>
      <c r="B4" s="1" t="s">
        <v>7</v>
      </c>
      <c r="C4" s="7">
        <v>0.09962101827134538</v>
      </c>
      <c r="D4" s="15">
        <v>14405</v>
      </c>
      <c r="E4" s="8">
        <f t="shared" si="0"/>
        <v>1.1954522192561445</v>
      </c>
      <c r="F4" s="1">
        <f>(D4/115141)*12</f>
        <v>1.5012897230352351</v>
      </c>
      <c r="G4" s="1">
        <v>1</v>
      </c>
      <c r="H4" s="1"/>
    </row>
    <row r="5" spans="1:8" ht="12.75">
      <c r="A5" s="1">
        <v>255</v>
      </c>
      <c r="B5" s="1" t="s">
        <v>8</v>
      </c>
      <c r="C5" s="7">
        <v>0.12329354486230791</v>
      </c>
      <c r="D5" s="15">
        <v>17828</v>
      </c>
      <c r="E5" s="8">
        <f t="shared" si="0"/>
        <v>1.4795225383476949</v>
      </c>
      <c r="F5" s="1">
        <f>(D5/115141)*12</f>
        <v>1.8580349310844966</v>
      </c>
      <c r="G5" s="1">
        <v>2</v>
      </c>
      <c r="H5" s="1"/>
    </row>
    <row r="6" spans="1:8" ht="12.75">
      <c r="A6" s="1">
        <v>175</v>
      </c>
      <c r="B6" s="1" t="s">
        <v>9</v>
      </c>
      <c r="C6" s="7">
        <v>0.07763592857439246</v>
      </c>
      <c r="D6" s="15">
        <v>11226</v>
      </c>
      <c r="E6" s="1">
        <f t="shared" si="0"/>
        <v>0.9316311428927095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0.00021438747423892446</v>
      </c>
      <c r="D7" s="1">
        <v>31</v>
      </c>
      <c r="E7" s="1">
        <f t="shared" si="0"/>
        <v>0.0025726496908670933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0.00957827909099711</v>
      </c>
      <c r="D8" s="15">
        <v>1385</v>
      </c>
      <c r="E8" s="1">
        <f t="shared" si="0"/>
        <v>0.11493934909196532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0.0016044481943042089</v>
      </c>
      <c r="D9" s="1">
        <v>232</v>
      </c>
      <c r="E9" s="1">
        <f t="shared" si="0"/>
        <v>0.019253378331650507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0.001611363919279658</v>
      </c>
      <c r="D10" s="1">
        <v>233</v>
      </c>
      <c r="E10" s="1">
        <f t="shared" si="0"/>
        <v>0.019336367031355897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0.0019778973429784644</v>
      </c>
      <c r="D11" s="1">
        <v>286</v>
      </c>
      <c r="E11" s="1">
        <f t="shared" si="0"/>
        <v>0.023734768115741572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6.915724975449176E-05</v>
      </c>
      <c r="D12" s="1">
        <v>10</v>
      </c>
      <c r="E12" s="1">
        <f t="shared" si="0"/>
        <v>0.0008298869970539012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0.11541653411527131</v>
      </c>
      <c r="D13" s="15">
        <v>16689</v>
      </c>
      <c r="E13" s="8">
        <f t="shared" si="0"/>
        <v>1.3849984093832557</v>
      </c>
      <c r="F13" s="1">
        <f>(D13/115141)*12</f>
        <v>1.7393283018212453</v>
      </c>
      <c r="G13" s="1">
        <v>2</v>
      </c>
      <c r="H13" s="1"/>
    </row>
    <row r="14" spans="1:8" ht="12.75">
      <c r="A14" s="1">
        <v>146</v>
      </c>
      <c r="B14" s="1" t="s">
        <v>17</v>
      </c>
      <c r="C14" s="7">
        <v>0.053105852086474226</v>
      </c>
      <c r="D14" s="15">
        <v>7679</v>
      </c>
      <c r="E14" s="1">
        <f t="shared" si="0"/>
        <v>0.6372702250376907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0.001521459494598819</v>
      </c>
      <c r="D15" s="1">
        <v>220</v>
      </c>
      <c r="E15" s="1">
        <f t="shared" si="0"/>
        <v>0.018257513935185828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0.0011341788959736648</v>
      </c>
      <c r="D16" s="1">
        <v>164</v>
      </c>
      <c r="E16" s="1">
        <f t="shared" si="0"/>
        <v>0.013610146751683979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0.00021438747423892446</v>
      </c>
      <c r="D17" s="1">
        <v>31</v>
      </c>
      <c r="E17" s="1">
        <f t="shared" si="0"/>
        <v>0.0025726496908670933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0.106204788447973</v>
      </c>
      <c r="D18" s="15">
        <v>15357</v>
      </c>
      <c r="E18" s="8">
        <f t="shared" si="0"/>
        <v>1.274457461375676</v>
      </c>
      <c r="F18" s="1">
        <f>(D18/115141)*12</f>
        <v>1.6005072042104898</v>
      </c>
      <c r="G18" s="1">
        <v>2</v>
      </c>
      <c r="H18" s="1"/>
    </row>
    <row r="19" spans="1:4" ht="12.75">
      <c r="A19" s="1" t="s">
        <v>26</v>
      </c>
      <c r="B19" s="1"/>
      <c r="D19">
        <v>144598</v>
      </c>
    </row>
    <row r="20" spans="1:5" ht="12.75">
      <c r="A20" s="1" t="s">
        <v>27</v>
      </c>
      <c r="B20" s="1"/>
      <c r="E20">
        <v>115141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47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0.0026025406394660352</v>
      </c>
      <c r="D2" s="15">
        <v>1934</v>
      </c>
      <c r="E2" s="1">
        <f aca="true" t="shared" si="0" ref="E2:E18">(D2/743120)*16</f>
        <v>0.041640650231456564</v>
      </c>
      <c r="F2" s="1"/>
      <c r="G2" s="1"/>
      <c r="H2" s="1"/>
    </row>
    <row r="3" spans="1:8" ht="12.75">
      <c r="A3" s="1">
        <v>130</v>
      </c>
      <c r="B3" s="1" t="s">
        <v>6</v>
      </c>
      <c r="C3" s="7">
        <v>0.9145871460867693</v>
      </c>
      <c r="D3" s="15">
        <v>679648</v>
      </c>
      <c r="E3" s="8">
        <f t="shared" si="0"/>
        <v>14.633394337388308</v>
      </c>
      <c r="F3" s="1">
        <f>(D3/679648)*16</f>
        <v>16</v>
      </c>
      <c r="G3" s="1">
        <v>16</v>
      </c>
      <c r="H3" s="1">
        <v>16</v>
      </c>
    </row>
    <row r="4" spans="1:8" ht="12.75">
      <c r="A4" s="1">
        <v>285</v>
      </c>
      <c r="B4" s="1" t="s">
        <v>7</v>
      </c>
      <c r="C4" s="7">
        <v>0.0021921089460652386</v>
      </c>
      <c r="D4" s="15">
        <v>1629</v>
      </c>
      <c r="E4" s="1">
        <f t="shared" si="0"/>
        <v>0.03507374313704382</v>
      </c>
      <c r="F4" s="1"/>
      <c r="G4" s="1"/>
      <c r="H4" s="1"/>
    </row>
    <row r="5" spans="1:8" ht="12.75">
      <c r="A5" s="1">
        <v>255</v>
      </c>
      <c r="B5" s="1" t="s">
        <v>8</v>
      </c>
      <c r="C5" s="7">
        <v>0.0006620734201743998</v>
      </c>
      <c r="D5" s="1">
        <v>492</v>
      </c>
      <c r="E5" s="1">
        <f t="shared" si="0"/>
        <v>0.010593174722790397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0.0008302831305845624</v>
      </c>
      <c r="D6" s="1">
        <v>617</v>
      </c>
      <c r="E6" s="1">
        <f t="shared" si="0"/>
        <v>0.013284530089352998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6.728388416406503E-05</v>
      </c>
      <c r="D7" s="1">
        <v>50</v>
      </c>
      <c r="E7" s="1">
        <f t="shared" si="0"/>
        <v>0.0010765421466250404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0.0009621595435461298</v>
      </c>
      <c r="D8" s="1">
        <v>715</v>
      </c>
      <c r="E8" s="1">
        <f t="shared" si="0"/>
        <v>0.015394552696738078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0.05292415760577027</v>
      </c>
      <c r="D9" s="15">
        <v>39329</v>
      </c>
      <c r="E9" s="1">
        <f t="shared" si="0"/>
        <v>0.8467865216923243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0.00025567875982344707</v>
      </c>
      <c r="D10" s="1">
        <v>190</v>
      </c>
      <c r="E10" s="1">
        <f t="shared" si="0"/>
        <v>0.004090860157175153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0.00018032080955969427</v>
      </c>
      <c r="D11" s="1">
        <v>134</v>
      </c>
      <c r="E11" s="1">
        <f t="shared" si="0"/>
        <v>0.0028851329529551084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0.00013322209064484876</v>
      </c>
      <c r="D12" s="1">
        <v>99</v>
      </c>
      <c r="E12" s="1">
        <f t="shared" si="0"/>
        <v>0.00213155345031758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3.095058671546991E-05</v>
      </c>
      <c r="D13" s="1">
        <v>23</v>
      </c>
      <c r="E13" s="1">
        <f t="shared" si="0"/>
        <v>0.0004952093874475185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0.0002637528259231349</v>
      </c>
      <c r="D14" s="1">
        <v>196</v>
      </c>
      <c r="E14" s="1">
        <f t="shared" si="0"/>
        <v>0.004220045214770159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0.00015206157821078694</v>
      </c>
      <c r="D15" s="1">
        <v>113</v>
      </c>
      <c r="E15" s="1">
        <f t="shared" si="0"/>
        <v>0.002432985251372591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0.00013995047906125525</v>
      </c>
      <c r="D16" s="1">
        <v>104</v>
      </c>
      <c r="E16" s="1">
        <f t="shared" si="0"/>
        <v>0.002239207664980084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0.0012824308321670794</v>
      </c>
      <c r="D17" s="1">
        <v>953</v>
      </c>
      <c r="E17" s="1">
        <f t="shared" si="0"/>
        <v>0.02051889331467327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0.00011169124771234793</v>
      </c>
      <c r="D18" s="1">
        <v>83</v>
      </c>
      <c r="E18" s="1">
        <f t="shared" si="0"/>
        <v>0.001787059963397567</v>
      </c>
      <c r="F18" s="1"/>
      <c r="G18" s="1"/>
      <c r="H18" s="1"/>
    </row>
    <row r="19" spans="1:4" ht="12.75">
      <c r="A19" s="1" t="s">
        <v>26</v>
      </c>
      <c r="B19" s="1"/>
      <c r="D19">
        <v>743120</v>
      </c>
    </row>
    <row r="20" spans="1:5" ht="12.75">
      <c r="A20" s="1" t="s">
        <v>27</v>
      </c>
      <c r="B20" s="1"/>
      <c r="E20">
        <v>679648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7" sqref="A17:B18"/>
    </sheetView>
  </sheetViews>
  <sheetFormatPr defaultColWidth="9.140625" defaultRowHeight="12.75"/>
  <cols>
    <col min="2" max="2" width="47.140625" style="0" bestFit="1" customWidth="1"/>
    <col min="3" max="3" width="7.7109375" style="0" bestFit="1" customWidth="1"/>
    <col min="5" max="5" width="12.281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2" t="s">
        <v>28</v>
      </c>
      <c r="E1" s="1" t="s">
        <v>23</v>
      </c>
      <c r="F1" s="1" t="s">
        <v>24</v>
      </c>
      <c r="G1" s="1" t="s">
        <v>25</v>
      </c>
      <c r="H1" s="1"/>
      <c r="I1" s="1"/>
    </row>
    <row r="2" spans="1:9" ht="12.75">
      <c r="A2" s="1">
        <v>169</v>
      </c>
      <c r="B2" s="1" t="s">
        <v>5</v>
      </c>
      <c r="C2" s="7">
        <v>0.48192606523966963</v>
      </c>
      <c r="D2" s="9">
        <v>4075295</v>
      </c>
      <c r="E2" s="8">
        <f>(D2/8456266)*275</f>
        <v>132.52966794090915</v>
      </c>
      <c r="F2" s="1">
        <f>(D2/8011450)*275</f>
        <v>139.88805085221776</v>
      </c>
      <c r="G2" s="1">
        <v>140</v>
      </c>
      <c r="H2" s="1"/>
      <c r="I2" s="1"/>
    </row>
    <row r="3" spans="1:9" ht="12.75">
      <c r="A3" s="1">
        <v>130</v>
      </c>
      <c r="B3" s="1" t="s">
        <v>6</v>
      </c>
      <c r="C3" s="7">
        <v>0.2572708805517707</v>
      </c>
      <c r="D3" s="9">
        <v>2175551</v>
      </c>
      <c r="E3" s="8">
        <f aca="true" t="shared" si="0" ref="E3:E16">(D3/8456266)*275</f>
        <v>70.74949215173694</v>
      </c>
      <c r="F3" s="1">
        <f aca="true" t="shared" si="1" ref="F3:F13">(D3/8011450)*275</f>
        <v>74.67768319093297</v>
      </c>
      <c r="G3" s="1">
        <v>75</v>
      </c>
      <c r="H3" s="1"/>
      <c r="I3" s="1"/>
    </row>
    <row r="4" spans="1:9" ht="12.75">
      <c r="A4" s="1">
        <v>285</v>
      </c>
      <c r="B4" s="1" t="s">
        <v>7</v>
      </c>
      <c r="C4" s="7">
        <v>0.13823394391803664</v>
      </c>
      <c r="D4" s="9">
        <v>1168943</v>
      </c>
      <c r="E4" s="8">
        <f t="shared" si="0"/>
        <v>38.014334577460076</v>
      </c>
      <c r="F4" s="1">
        <f t="shared" si="1"/>
        <v>40.124986737731625</v>
      </c>
      <c r="G4" s="1">
        <v>40</v>
      </c>
      <c r="H4" s="1"/>
      <c r="I4" s="1"/>
    </row>
    <row r="5" spans="1:9" ht="12.75">
      <c r="A5" s="1">
        <v>255</v>
      </c>
      <c r="B5" s="1" t="s">
        <v>8</v>
      </c>
      <c r="C5" s="7">
        <v>0.01781873938213391</v>
      </c>
      <c r="D5" s="10">
        <v>150680</v>
      </c>
      <c r="E5" s="8">
        <f t="shared" si="0"/>
        <v>4.900153330086826</v>
      </c>
      <c r="F5" s="1">
        <f t="shared" si="1"/>
        <v>5.17222225689482</v>
      </c>
      <c r="G5" s="1">
        <v>5</v>
      </c>
      <c r="H5" s="1"/>
      <c r="I5" s="1"/>
    </row>
    <row r="6" spans="1:9" ht="12.75">
      <c r="A6" s="1">
        <v>175</v>
      </c>
      <c r="B6" s="1" t="s">
        <v>9</v>
      </c>
      <c r="C6" s="7">
        <v>0.0110545245383719</v>
      </c>
      <c r="D6" s="10">
        <v>93480</v>
      </c>
      <c r="E6" s="8">
        <f t="shared" si="0"/>
        <v>3.0399942480522726</v>
      </c>
      <c r="F6" s="1">
        <f t="shared" si="1"/>
        <v>3.208782430146852</v>
      </c>
      <c r="G6" s="1">
        <v>3</v>
      </c>
      <c r="H6" s="1"/>
      <c r="I6" s="1"/>
    </row>
    <row r="7" spans="1:9" ht="12.75">
      <c r="A7" s="1">
        <v>352</v>
      </c>
      <c r="B7" s="1" t="s">
        <v>10</v>
      </c>
      <c r="C7" s="7">
        <v>0.008270553457045936</v>
      </c>
      <c r="D7" s="10">
        <v>69938</v>
      </c>
      <c r="E7" s="8">
        <f t="shared" si="0"/>
        <v>2.2744022006876325</v>
      </c>
      <c r="F7" s="1">
        <f t="shared" si="1"/>
        <v>2.4006827727814564</v>
      </c>
      <c r="G7" s="1">
        <v>3</v>
      </c>
      <c r="H7" s="1"/>
      <c r="I7" s="1"/>
    </row>
    <row r="8" spans="1:9" ht="12.75">
      <c r="A8" s="1">
        <v>324</v>
      </c>
      <c r="B8" s="1" t="s">
        <v>11</v>
      </c>
      <c r="C8" s="7">
        <v>0.008268424857969227</v>
      </c>
      <c r="D8" s="10">
        <v>69920</v>
      </c>
      <c r="E8" s="8">
        <f t="shared" si="0"/>
        <v>2.2738168359415374</v>
      </c>
      <c r="F8" s="1">
        <f t="shared" si="1"/>
        <v>2.4000649071017106</v>
      </c>
      <c r="G8" s="1">
        <v>2</v>
      </c>
      <c r="H8" s="1"/>
      <c r="I8" s="1"/>
    </row>
    <row r="9" spans="1:9" ht="12.75">
      <c r="A9" s="1">
        <v>283</v>
      </c>
      <c r="B9" s="1" t="s">
        <v>12</v>
      </c>
      <c r="C9" s="7">
        <v>0.007165337514217268</v>
      </c>
      <c r="D9" s="10">
        <v>60592</v>
      </c>
      <c r="E9" s="8">
        <f t="shared" si="0"/>
        <v>1.9704678164097487</v>
      </c>
      <c r="F9" s="1">
        <f t="shared" si="1"/>
        <v>2.0798731815089653</v>
      </c>
      <c r="G9" s="1">
        <v>2</v>
      </c>
      <c r="H9" s="1"/>
      <c r="I9" s="1"/>
    </row>
    <row r="10" spans="1:9" ht="12.75">
      <c r="A10" s="1">
        <v>111</v>
      </c>
      <c r="B10" s="1" t="s">
        <v>13</v>
      </c>
      <c r="C10" s="7">
        <v>0.005109229061621288</v>
      </c>
      <c r="D10" s="10">
        <v>43205</v>
      </c>
      <c r="E10" s="8">
        <f t="shared" si="0"/>
        <v>1.4050379919458542</v>
      </c>
      <c r="F10" s="1">
        <f t="shared" si="1"/>
        <v>1.4830492607455579</v>
      </c>
      <c r="G10" s="1">
        <v>2</v>
      </c>
      <c r="H10" s="1"/>
      <c r="I10" s="1"/>
    </row>
    <row r="11" spans="1:9" ht="12.75">
      <c r="A11" s="1">
        <v>258</v>
      </c>
      <c r="B11" s="1" t="s">
        <v>14</v>
      </c>
      <c r="C11" s="7">
        <v>0.004351211279304601</v>
      </c>
      <c r="D11" s="10">
        <v>36795</v>
      </c>
      <c r="E11" s="8">
        <f t="shared" si="0"/>
        <v>1.1965831018087654</v>
      </c>
      <c r="F11" s="1">
        <f t="shared" si="1"/>
        <v>1.2630204270138365</v>
      </c>
      <c r="G11" s="1">
        <v>1</v>
      </c>
      <c r="H11" s="1"/>
      <c r="I11" s="1"/>
    </row>
    <row r="12" spans="1:9" ht="12.75">
      <c r="A12" s="1">
        <v>204</v>
      </c>
      <c r="B12" s="1" t="s">
        <v>15</v>
      </c>
      <c r="C12" s="7">
        <v>0.004287353307003351</v>
      </c>
      <c r="D12" s="10">
        <v>36255</v>
      </c>
      <c r="E12" s="8">
        <f t="shared" si="0"/>
        <v>1.1790221594259216</v>
      </c>
      <c r="F12" s="1">
        <f t="shared" si="1"/>
        <v>1.2444844566214606</v>
      </c>
      <c r="G12" s="1">
        <v>1</v>
      </c>
      <c r="H12" s="1"/>
      <c r="I12" s="1"/>
    </row>
    <row r="13" spans="1:9" ht="12.75">
      <c r="A13" s="1">
        <v>311</v>
      </c>
      <c r="B13" s="1" t="s">
        <v>16</v>
      </c>
      <c r="C13" s="7">
        <v>0.0036417965092394207</v>
      </c>
      <c r="D13" s="10">
        <v>30796</v>
      </c>
      <c r="E13" s="8">
        <f t="shared" si="0"/>
        <v>1.0014940400408407</v>
      </c>
      <c r="F13" s="1">
        <f t="shared" si="1"/>
        <v>1.057099526302979</v>
      </c>
      <c r="G13" s="1">
        <v>1</v>
      </c>
      <c r="H13" s="1"/>
      <c r="I13" s="1"/>
    </row>
    <row r="14" spans="1:9" ht="12.75">
      <c r="A14" s="1">
        <v>351</v>
      </c>
      <c r="B14" s="1" t="s">
        <v>19</v>
      </c>
      <c r="C14" s="7">
        <v>0.002523808971950504</v>
      </c>
      <c r="D14" s="10">
        <v>21342</v>
      </c>
      <c r="E14" s="1">
        <f t="shared" si="0"/>
        <v>0.6940474672863886</v>
      </c>
      <c r="F14" s="1"/>
      <c r="G14" s="1"/>
      <c r="H14" s="1"/>
      <c r="I14" s="1"/>
    </row>
    <row r="15" spans="1:9" ht="12.75">
      <c r="A15" s="1">
        <v>192</v>
      </c>
      <c r="B15" s="1" t="s">
        <v>20</v>
      </c>
      <c r="C15" s="7">
        <v>0.0022909638840594654</v>
      </c>
      <c r="D15" s="10">
        <v>19373</v>
      </c>
      <c r="E15" s="1">
        <f t="shared" si="0"/>
        <v>0.630015068116353</v>
      </c>
      <c r="F15" s="1"/>
      <c r="G15" s="1"/>
      <c r="H15" s="1"/>
      <c r="I15" s="1"/>
    </row>
    <row r="16" spans="1:9" ht="12.75">
      <c r="A16" s="1">
        <v>289</v>
      </c>
      <c r="B16" s="1" t="s">
        <v>21</v>
      </c>
      <c r="C16" s="7">
        <v>0.0022305353213818014</v>
      </c>
      <c r="D16" s="10">
        <v>18862</v>
      </c>
      <c r="E16" s="1">
        <f t="shared" si="0"/>
        <v>0.6133972133799954</v>
      </c>
      <c r="F16" s="1"/>
      <c r="G16" s="1"/>
      <c r="H16" s="1"/>
      <c r="I16" s="1"/>
    </row>
    <row r="17" spans="1:9" ht="12.75">
      <c r="A17" s="1" t="s">
        <v>26</v>
      </c>
      <c r="B17" s="1"/>
      <c r="C17" s="7"/>
      <c r="D17" s="9">
        <v>8456266</v>
      </c>
      <c r="E17" s="1"/>
      <c r="F17" s="1">
        <v>275</v>
      </c>
      <c r="G17" s="1">
        <v>275</v>
      </c>
      <c r="H17" s="1"/>
      <c r="I17" s="1"/>
    </row>
    <row r="18" spans="1:9" ht="12.75">
      <c r="A18" s="1" t="s">
        <v>27</v>
      </c>
      <c r="B18" s="1"/>
      <c r="C18" s="1"/>
      <c r="D18" s="1"/>
      <c r="E18" s="1">
        <v>8011450</v>
      </c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48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0.0498836928282279</v>
      </c>
      <c r="D2" s="15">
        <v>19815</v>
      </c>
      <c r="E2" s="1">
        <f>(D2/397224)*10</f>
        <v>0.49883692828227905</v>
      </c>
      <c r="F2" s="1"/>
      <c r="G2" s="1"/>
      <c r="H2" s="1"/>
    </row>
    <row r="3" spans="1:8" ht="12.75">
      <c r="A3" s="1">
        <v>130</v>
      </c>
      <c r="B3" s="1" t="s">
        <v>6</v>
      </c>
      <c r="C3" s="7">
        <v>0.5966557911908646</v>
      </c>
      <c r="D3" s="15">
        <v>237006</v>
      </c>
      <c r="E3" s="8">
        <f>(D3/397224)*10</f>
        <v>5.966557911908646</v>
      </c>
      <c r="F3" s="1">
        <f>(D3/302620)*10</f>
        <v>7.8318022602603925</v>
      </c>
      <c r="G3" s="1">
        <v>8</v>
      </c>
      <c r="H3" s="1">
        <v>10</v>
      </c>
    </row>
    <row r="4" spans="1:8" ht="12.75">
      <c r="A4" s="1">
        <v>285</v>
      </c>
      <c r="B4" s="1" t="s">
        <v>7</v>
      </c>
      <c r="C4" s="7">
        <v>0.05662799830825932</v>
      </c>
      <c r="D4" s="15">
        <v>22494</v>
      </c>
      <c r="E4" s="1">
        <f aca="true" t="shared" si="0" ref="E4:E18">(D4/397224)*10</f>
        <v>0.5662799830825932</v>
      </c>
      <c r="F4" s="1"/>
      <c r="G4" s="1"/>
      <c r="H4" s="1"/>
    </row>
    <row r="5" spans="1:8" ht="12.75">
      <c r="A5" s="1">
        <v>255</v>
      </c>
      <c r="B5" s="1" t="s">
        <v>8</v>
      </c>
      <c r="C5" s="7">
        <v>0.047139649165206535</v>
      </c>
      <c r="D5" s="15">
        <v>18725</v>
      </c>
      <c r="E5" s="1">
        <f t="shared" si="0"/>
        <v>0.4713964916520653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0.16518135862888444</v>
      </c>
      <c r="D6" s="15">
        <v>65614</v>
      </c>
      <c r="E6" s="8">
        <f t="shared" si="0"/>
        <v>1.6518135862888443</v>
      </c>
      <c r="F6" s="1">
        <f>(D6/302620)*10</f>
        <v>2.1681977397396075</v>
      </c>
      <c r="G6" s="1">
        <v>2</v>
      </c>
      <c r="H6" s="1"/>
    </row>
    <row r="7" spans="1:8" ht="12.75">
      <c r="A7" s="1">
        <v>352</v>
      </c>
      <c r="B7" s="1" t="s">
        <v>10</v>
      </c>
      <c r="C7" s="7">
        <v>0.0003851731013231829</v>
      </c>
      <c r="D7" s="1">
        <v>153</v>
      </c>
      <c r="E7" s="1">
        <f t="shared" si="0"/>
        <v>0.003851731013231829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0.003114111936841681</v>
      </c>
      <c r="D8" s="15">
        <v>1237</v>
      </c>
      <c r="E8" s="1">
        <f t="shared" si="0"/>
        <v>0.031141119368416813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0.005608925946065696</v>
      </c>
      <c r="D9" s="15">
        <v>2228</v>
      </c>
      <c r="E9" s="1">
        <f t="shared" si="0"/>
        <v>0.05608925946065696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0.0005689485026081002</v>
      </c>
      <c r="D10" s="1">
        <v>226</v>
      </c>
      <c r="E10" s="1">
        <f t="shared" si="0"/>
        <v>0.005689485026081002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0.0011756590739733753</v>
      </c>
      <c r="D11" s="1">
        <v>467</v>
      </c>
      <c r="E11" s="1">
        <f t="shared" si="0"/>
        <v>0.011756590739733752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0.0024620868829677966</v>
      </c>
      <c r="D12" s="1">
        <v>978</v>
      </c>
      <c r="E12" s="1">
        <f t="shared" si="0"/>
        <v>0.024620868829677966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0.017234608180774574</v>
      </c>
      <c r="D13" s="15">
        <v>6846</v>
      </c>
      <c r="E13" s="1">
        <f t="shared" si="0"/>
        <v>0.17234608180774574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0.002605582744245061</v>
      </c>
      <c r="D14" s="15">
        <v>1035</v>
      </c>
      <c r="E14" s="1">
        <f t="shared" si="0"/>
        <v>0.026055827442450608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0.001032163212696111</v>
      </c>
      <c r="D15" s="1">
        <v>410</v>
      </c>
      <c r="E15" s="1">
        <f t="shared" si="0"/>
        <v>0.010321632126961109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0.0003373411475640948</v>
      </c>
      <c r="D16" s="1">
        <v>134</v>
      </c>
      <c r="E16" s="1">
        <f t="shared" si="0"/>
        <v>0.003373411475640948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0.0008358004551588021</v>
      </c>
      <c r="D17" s="1">
        <v>332</v>
      </c>
      <c r="E17" s="1">
        <f t="shared" si="0"/>
        <v>0.00835800455158802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0.0019762149316254808</v>
      </c>
      <c r="D18" s="1">
        <v>785</v>
      </c>
      <c r="E18" s="1">
        <f t="shared" si="0"/>
        <v>0.019762149316254807</v>
      </c>
      <c r="F18" s="1"/>
      <c r="G18" s="1"/>
      <c r="H18" s="1"/>
    </row>
    <row r="19" spans="1:4" ht="12.75">
      <c r="A19" s="1" t="s">
        <v>26</v>
      </c>
      <c r="B19" s="1"/>
      <c r="D19">
        <v>397224</v>
      </c>
    </row>
    <row r="20" spans="1:5" ht="12.75">
      <c r="A20" s="1" t="s">
        <v>27</v>
      </c>
      <c r="B20" s="1"/>
      <c r="E20">
        <v>302620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33" sqref="E33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49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0.808612773455369</v>
      </c>
      <c r="D2" s="15">
        <v>429544</v>
      </c>
      <c r="E2" s="8">
        <f>(D2/531211)*15</f>
        <v>12.129191601830534</v>
      </c>
      <c r="F2" s="1">
        <f>(D2/485814)*15</f>
        <v>13.262606676629327</v>
      </c>
      <c r="G2" s="1">
        <v>13</v>
      </c>
      <c r="H2" s="1">
        <v>15</v>
      </c>
    </row>
    <row r="3" spans="1:8" ht="12.75">
      <c r="A3" s="1">
        <v>130</v>
      </c>
      <c r="B3" s="1" t="s">
        <v>6</v>
      </c>
      <c r="C3" s="7">
        <v>0.0003595558073910367</v>
      </c>
      <c r="D3" s="1">
        <v>191</v>
      </c>
      <c r="E3" s="1">
        <f aca="true" t="shared" si="0" ref="E3:E18">(D3/531211)*15</f>
        <v>0.00539333711086555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0.10592777634499285</v>
      </c>
      <c r="D4" s="15">
        <v>56270</v>
      </c>
      <c r="E4" s="8">
        <f t="shared" si="0"/>
        <v>1.5889166451748928</v>
      </c>
      <c r="F4" s="1">
        <f>(D4/485814)*15</f>
        <v>1.7373933233706729</v>
      </c>
      <c r="G4" s="1">
        <v>2</v>
      </c>
      <c r="H4" s="1"/>
    </row>
    <row r="5" spans="1:8" ht="12.75">
      <c r="A5" s="1">
        <v>255</v>
      </c>
      <c r="B5" s="1" t="s">
        <v>8</v>
      </c>
      <c r="C5" s="7">
        <v>0.0027540845351470508</v>
      </c>
      <c r="D5" s="15">
        <v>1463</v>
      </c>
      <c r="E5" s="1">
        <f t="shared" si="0"/>
        <v>0.041311268027205764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0.0001882491138172967</v>
      </c>
      <c r="D6" s="1">
        <v>100</v>
      </c>
      <c r="E6" s="1">
        <f t="shared" si="0"/>
        <v>0.0028237367072594505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0.015396895019116697</v>
      </c>
      <c r="D7" s="15">
        <v>8179</v>
      </c>
      <c r="E7" s="1">
        <f t="shared" si="0"/>
        <v>0.23095342528675045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0.009514110212326175</v>
      </c>
      <c r="D8" s="15">
        <v>5054</v>
      </c>
      <c r="E8" s="1">
        <f t="shared" si="0"/>
        <v>0.14271165318489262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0.0007435839995783219</v>
      </c>
      <c r="D9" s="1">
        <v>395</v>
      </c>
      <c r="E9" s="1">
        <f t="shared" si="0"/>
        <v>0.011153759993674829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0.009254326435258305</v>
      </c>
      <c r="D10" s="15">
        <v>4916</v>
      </c>
      <c r="E10" s="1">
        <f t="shared" si="0"/>
        <v>0.13881489652887458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0.003926876514228809</v>
      </c>
      <c r="D11" s="15">
        <v>2086</v>
      </c>
      <c r="E11" s="1">
        <f t="shared" si="0"/>
        <v>0.058903147713432136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0.00012800939739576175</v>
      </c>
      <c r="D12" s="1">
        <v>68</v>
      </c>
      <c r="E12" s="1">
        <f t="shared" si="0"/>
        <v>0.0019201409609364262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0.0008640634324213919</v>
      </c>
      <c r="D13" s="1">
        <v>459</v>
      </c>
      <c r="E13" s="1">
        <f t="shared" si="0"/>
        <v>0.012960951486320878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0.0010937273512784938</v>
      </c>
      <c r="D14" s="1">
        <v>581</v>
      </c>
      <c r="E14" s="1">
        <f t="shared" si="0"/>
        <v>0.016405910269177405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0.0008941832906321594</v>
      </c>
      <c r="D15" s="1">
        <v>475</v>
      </c>
      <c r="E15" s="1">
        <f t="shared" si="0"/>
        <v>0.013412749359482392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0.0002974335998313288</v>
      </c>
      <c r="D16" s="1">
        <v>158</v>
      </c>
      <c r="E16" s="1">
        <f t="shared" si="0"/>
        <v>0.0044615039974699325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0.0007191116147820734</v>
      </c>
      <c r="D17" s="1">
        <v>382</v>
      </c>
      <c r="E17" s="1">
        <f t="shared" si="0"/>
        <v>0.0107866742217311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0.0002108390074753723</v>
      </c>
      <c r="D18" s="1">
        <v>112</v>
      </c>
      <c r="E18" s="1">
        <f t="shared" si="0"/>
        <v>0.0031625851121305846</v>
      </c>
      <c r="F18" s="1"/>
      <c r="G18" s="1"/>
      <c r="H18" s="1"/>
    </row>
    <row r="19" spans="1:4" ht="12.75">
      <c r="A19" s="1" t="s">
        <v>26</v>
      </c>
      <c r="B19" s="1"/>
      <c r="D19">
        <v>531211</v>
      </c>
    </row>
    <row r="20" spans="1:5" ht="12.75">
      <c r="A20" s="1" t="s">
        <v>27</v>
      </c>
      <c r="B20" s="1"/>
      <c r="E20">
        <v>485814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5" sqref="B5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1" t="s">
        <v>50</v>
      </c>
      <c r="D1" s="1" t="s">
        <v>30</v>
      </c>
      <c r="E1" s="1" t="s">
        <v>23</v>
      </c>
      <c r="F1" s="2" t="s">
        <v>24</v>
      </c>
      <c r="G1" s="2" t="s">
        <v>25</v>
      </c>
      <c r="H1" s="2" t="s">
        <v>32</v>
      </c>
    </row>
    <row r="2" spans="1:8" ht="12.75">
      <c r="A2" s="1">
        <v>169</v>
      </c>
      <c r="B2" s="1" t="s">
        <v>5</v>
      </c>
      <c r="C2" s="7">
        <v>0.7349561813809609</v>
      </c>
      <c r="D2" s="15">
        <v>256119</v>
      </c>
      <c r="E2" s="8">
        <f>D2/348482*9</f>
        <v>6.614605632428647</v>
      </c>
      <c r="F2" s="1">
        <f>(D2/316215)*9</f>
        <v>7.28956880603387</v>
      </c>
      <c r="G2" s="1">
        <v>7</v>
      </c>
      <c r="H2" s="1">
        <v>9</v>
      </c>
    </row>
    <row r="3" spans="1:8" ht="12.75">
      <c r="A3" s="1">
        <v>130</v>
      </c>
      <c r="B3" s="1" t="s">
        <v>6</v>
      </c>
      <c r="C3" s="7">
        <v>0.0022268008103718414</v>
      </c>
      <c r="D3" s="1">
        <v>776</v>
      </c>
      <c r="E3" s="1">
        <f aca="true" t="shared" si="0" ref="E3:E18">D3/348482*9</f>
        <v>0.02004120729334657</v>
      </c>
      <c r="F3" s="1"/>
      <c r="G3" s="1"/>
      <c r="H3" s="1"/>
    </row>
    <row r="4" spans="1:8" ht="12.75">
      <c r="A4" s="1">
        <v>285</v>
      </c>
      <c r="B4" s="1" t="s">
        <v>7</v>
      </c>
      <c r="C4" s="7">
        <v>0.172450800902199</v>
      </c>
      <c r="D4" s="15">
        <v>60096</v>
      </c>
      <c r="E4" s="8">
        <f t="shared" si="0"/>
        <v>1.5520572081197883</v>
      </c>
      <c r="F4" s="1">
        <f>(D4/316215)*9</f>
        <v>1.7104311939661305</v>
      </c>
      <c r="G4" s="1">
        <v>2</v>
      </c>
      <c r="H4" s="1"/>
    </row>
    <row r="5" spans="1:8" ht="12.75">
      <c r="A5" s="1">
        <v>255</v>
      </c>
      <c r="B5" s="1" t="s">
        <v>8</v>
      </c>
      <c r="C5" s="7">
        <v>0.0038481184107070094</v>
      </c>
      <c r="D5" s="15">
        <v>1341</v>
      </c>
      <c r="E5" s="1">
        <f t="shared" si="0"/>
        <v>0.03463306569636308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0.0005222651385150453</v>
      </c>
      <c r="D6" s="1">
        <v>182</v>
      </c>
      <c r="E6" s="1">
        <f t="shared" si="0"/>
        <v>0.004700386246635407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0.020239208911794582</v>
      </c>
      <c r="D7" s="15">
        <v>7053</v>
      </c>
      <c r="E7" s="1">
        <f t="shared" si="0"/>
        <v>0.18215288020615125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0.00852267835928398</v>
      </c>
      <c r="D8" s="15">
        <v>2970</v>
      </c>
      <c r="E8" s="1">
        <f t="shared" si="0"/>
        <v>0.07670410523355582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0.001426185570560316</v>
      </c>
      <c r="D9" s="1">
        <v>497</v>
      </c>
      <c r="E9" s="1">
        <f t="shared" si="0"/>
        <v>0.012835670135042844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0.008559983012035055</v>
      </c>
      <c r="D10" s="15">
        <v>2983</v>
      </c>
      <c r="E10" s="1">
        <f t="shared" si="0"/>
        <v>0.0770398471083155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0.005202564264438336</v>
      </c>
      <c r="D11" s="15">
        <v>1813</v>
      </c>
      <c r="E11" s="1">
        <f t="shared" si="0"/>
        <v>0.046823078379945024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0.0001348706676385007</v>
      </c>
      <c r="D12" s="1">
        <v>47</v>
      </c>
      <c r="E12" s="1">
        <f t="shared" si="0"/>
        <v>0.0012138360087465064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0.0015553170608524974</v>
      </c>
      <c r="D13" s="1">
        <v>542</v>
      </c>
      <c r="E13" s="1">
        <f t="shared" si="0"/>
        <v>0.013997853547672476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0.0018394063394952967</v>
      </c>
      <c r="D14" s="1">
        <v>641</v>
      </c>
      <c r="E14" s="1">
        <f t="shared" si="0"/>
        <v>0.01655465705545767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0.0010445302770300906</v>
      </c>
      <c r="D15" s="1">
        <v>364</v>
      </c>
      <c r="E15" s="1">
        <f t="shared" si="0"/>
        <v>0.009400772493270815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0.0006513966288072268</v>
      </c>
      <c r="D16" s="1">
        <v>227</v>
      </c>
      <c r="E16" s="1">
        <f t="shared" si="0"/>
        <v>0.005862569659265042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0.0005021780178029281</v>
      </c>
      <c r="D17" s="1">
        <v>175</v>
      </c>
      <c r="E17" s="1">
        <f t="shared" si="0"/>
        <v>0.004519602160226353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0.00020947997314065003</v>
      </c>
      <c r="D18" s="1">
        <v>73</v>
      </c>
      <c r="E18" s="1">
        <f t="shared" si="0"/>
        <v>0.0018853197582658502</v>
      </c>
      <c r="F18" s="1"/>
      <c r="G18" s="1"/>
      <c r="H18" s="1"/>
    </row>
    <row r="19" spans="1:4" ht="12.75">
      <c r="A19" s="1" t="s">
        <v>26</v>
      </c>
      <c r="B19" s="1"/>
      <c r="D19">
        <v>348482</v>
      </c>
    </row>
    <row r="20" spans="1:5" ht="12.75">
      <c r="A20" s="1" t="s">
        <v>27</v>
      </c>
      <c r="B20" s="1"/>
      <c r="E20">
        <v>316215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9" sqref="B19"/>
    </sheetView>
  </sheetViews>
  <sheetFormatPr defaultColWidth="9.140625" defaultRowHeight="12.75"/>
  <sheetData>
    <row r="1" spans="1:4" s="27" customFormat="1" ht="12.75">
      <c r="A1" s="27" t="s">
        <v>51</v>
      </c>
      <c r="B1" s="27" t="s">
        <v>52</v>
      </c>
      <c r="C1" s="27" t="s">
        <v>53</v>
      </c>
      <c r="D1" s="27" t="s">
        <v>68</v>
      </c>
    </row>
    <row r="2" spans="1:4" s="27" customFormat="1" ht="12.75">
      <c r="A2" s="27" t="s">
        <v>54</v>
      </c>
      <c r="B2" s="27">
        <v>820690</v>
      </c>
      <c r="C2" s="27">
        <f>B2/16598883</f>
        <v>0.049442483569526935</v>
      </c>
      <c r="D2" s="27">
        <v>14</v>
      </c>
    </row>
    <row r="3" spans="1:4" s="27" customFormat="1" ht="12.75">
      <c r="A3" s="27" t="s">
        <v>55</v>
      </c>
      <c r="B3" s="27">
        <v>872176</v>
      </c>
      <c r="C3" s="27">
        <f aca="true" t="shared" si="0" ref="C3:C21">B3/16598883</f>
        <v>0.052544258550409687</v>
      </c>
      <c r="D3" s="27">
        <v>14</v>
      </c>
    </row>
    <row r="4" spans="1:4" s="27" customFormat="1" ht="12.75">
      <c r="A4" s="27" t="s">
        <v>56</v>
      </c>
      <c r="B4" s="27">
        <v>315815</v>
      </c>
      <c r="C4" s="27">
        <f t="shared" si="0"/>
        <v>0.019026280262352594</v>
      </c>
      <c r="D4" s="27">
        <v>5</v>
      </c>
    </row>
    <row r="5" spans="1:4" s="27" customFormat="1" ht="12.75">
      <c r="A5" s="27" t="s">
        <v>57</v>
      </c>
      <c r="B5" s="27">
        <v>559805</v>
      </c>
      <c r="C5" s="27">
        <f t="shared" si="0"/>
        <v>0.03372546212898784</v>
      </c>
      <c r="D5" s="27">
        <v>9</v>
      </c>
    </row>
    <row r="6" spans="1:4" s="27" customFormat="1" ht="12.75">
      <c r="A6" s="27" t="s">
        <v>58</v>
      </c>
      <c r="B6" s="27">
        <v>590078</v>
      </c>
      <c r="C6" s="27">
        <f t="shared" si="0"/>
        <v>0.0355492595495733</v>
      </c>
      <c r="D6" s="27">
        <v>10</v>
      </c>
    </row>
    <row r="7" spans="1:4" s="27" customFormat="1" ht="12.75">
      <c r="A7" s="27" t="s">
        <v>59</v>
      </c>
      <c r="B7" s="27">
        <v>770439</v>
      </c>
      <c r="C7" s="27">
        <f t="shared" si="0"/>
        <v>0.04641511118549363</v>
      </c>
      <c r="D7" s="27">
        <v>13</v>
      </c>
    </row>
    <row r="8" spans="1:4" s="27" customFormat="1" ht="12.75">
      <c r="A8" s="27" t="s">
        <v>60</v>
      </c>
      <c r="B8" s="27">
        <v>951723</v>
      </c>
      <c r="C8" s="27">
        <f t="shared" si="0"/>
        <v>0.05733656897274353</v>
      </c>
      <c r="D8" s="27">
        <v>16</v>
      </c>
    </row>
    <row r="9" spans="1:4" s="27" customFormat="1" ht="12.75">
      <c r="A9" s="27" t="s">
        <v>61</v>
      </c>
      <c r="B9" s="27">
        <v>601219</v>
      </c>
      <c r="C9" s="27">
        <f t="shared" si="0"/>
        <v>0.03622044929167824</v>
      </c>
      <c r="D9" s="27">
        <v>10</v>
      </c>
    </row>
    <row r="10" spans="1:4" s="27" customFormat="1" ht="12.75">
      <c r="A10" s="27" t="s">
        <v>33</v>
      </c>
      <c r="B10" s="27">
        <v>1109574</v>
      </c>
      <c r="C10" s="27">
        <f t="shared" si="0"/>
        <v>0.06684630526042024</v>
      </c>
      <c r="D10" s="27">
        <v>18</v>
      </c>
    </row>
    <row r="11" spans="1:4" s="27" customFormat="1" ht="12.75">
      <c r="A11" s="27" t="s">
        <v>34</v>
      </c>
      <c r="B11" s="27">
        <v>3841268</v>
      </c>
      <c r="C11" s="27">
        <f t="shared" si="0"/>
        <v>0.23141725861914925</v>
      </c>
      <c r="D11" s="27">
        <v>64</v>
      </c>
    </row>
    <row r="12" spans="1:4" s="27" customFormat="1" ht="12.75">
      <c r="A12" s="27" t="s">
        <v>62</v>
      </c>
      <c r="B12" s="27">
        <v>293304</v>
      </c>
      <c r="C12" s="27">
        <f t="shared" si="0"/>
        <v>0.01767010466909129</v>
      </c>
      <c r="D12" s="27">
        <v>5</v>
      </c>
    </row>
    <row r="13" spans="1:4" s="27" customFormat="1" ht="12.75">
      <c r="A13" s="27" t="s">
        <v>63</v>
      </c>
      <c r="B13" s="27">
        <v>921066</v>
      </c>
      <c r="C13" s="27">
        <f t="shared" si="0"/>
        <v>0.05548963746536439</v>
      </c>
      <c r="D13" s="27">
        <v>15</v>
      </c>
    </row>
    <row r="14" spans="1:4" s="27" customFormat="1" ht="12.75">
      <c r="A14" s="27" t="s">
        <v>36</v>
      </c>
      <c r="B14" s="27">
        <v>961073</v>
      </c>
      <c r="C14" s="27">
        <f t="shared" si="0"/>
        <v>0.057899859888162354</v>
      </c>
      <c r="D14" s="27">
        <v>16</v>
      </c>
    </row>
    <row r="15" spans="1:4" s="27" customFormat="1" ht="12.75">
      <c r="A15" s="27" t="s">
        <v>39</v>
      </c>
      <c r="B15" s="27">
        <v>469282</v>
      </c>
      <c r="C15" s="27">
        <f t="shared" si="0"/>
        <v>0.028271902392468216</v>
      </c>
      <c r="D15" s="27">
        <v>8</v>
      </c>
    </row>
    <row r="16" spans="1:4" s="27" customFormat="1" ht="12.75">
      <c r="A16" s="27" t="s">
        <v>64</v>
      </c>
      <c r="B16" s="27">
        <v>487448</v>
      </c>
      <c r="C16" s="27">
        <f t="shared" si="0"/>
        <v>0.02936631338385842</v>
      </c>
      <c r="D16" s="27">
        <v>8</v>
      </c>
    </row>
    <row r="17" spans="1:4" s="27" customFormat="1" ht="12.75">
      <c r="A17" s="27" t="s">
        <v>43</v>
      </c>
      <c r="B17" s="27">
        <v>1479430</v>
      </c>
      <c r="C17" s="27">
        <f t="shared" si="0"/>
        <v>0.08912828652385826</v>
      </c>
      <c r="D17" s="27">
        <v>25</v>
      </c>
    </row>
    <row r="18" spans="1:4" s="27" customFormat="1" ht="12.75">
      <c r="A18" s="27" t="s">
        <v>65</v>
      </c>
      <c r="B18" s="27">
        <v>726138</v>
      </c>
      <c r="C18" s="27">
        <f t="shared" si="0"/>
        <v>0.04374619665672684</v>
      </c>
      <c r="D18" s="27">
        <v>12</v>
      </c>
    </row>
    <row r="19" spans="1:4" s="27" customFormat="1" ht="12.75">
      <c r="A19" s="27" t="s">
        <v>50</v>
      </c>
      <c r="B19" s="27">
        <v>564670</v>
      </c>
      <c r="C19" s="27">
        <f t="shared" si="0"/>
        <v>0.0340185541400587</v>
      </c>
      <c r="D19" s="27">
        <v>9</v>
      </c>
    </row>
    <row r="20" spans="1:4" s="27" customFormat="1" ht="12.75">
      <c r="A20" s="27" t="s">
        <v>66</v>
      </c>
      <c r="B20" s="28">
        <v>263685</v>
      </c>
      <c r="C20" s="27">
        <f t="shared" si="0"/>
        <v>0.01588570749007629</v>
      </c>
      <c r="D20" s="29">
        <v>4</v>
      </c>
    </row>
    <row r="21" spans="1:3" s="27" customFormat="1" ht="12.75">
      <c r="A21" s="27" t="s">
        <v>67</v>
      </c>
      <c r="B21" s="27">
        <f>SUM(B2:B20)</f>
        <v>16598883</v>
      </c>
      <c r="C21" s="27">
        <f t="shared" si="0"/>
        <v>1</v>
      </c>
    </row>
    <row r="22" s="27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A1" sqref="A1:I20"/>
    </sheetView>
  </sheetViews>
  <sheetFormatPr defaultColWidth="9.140625" defaultRowHeight="12.75"/>
  <cols>
    <col min="2" max="2" width="47.140625" style="0" bestFit="1" customWidth="1"/>
    <col min="5" max="5" width="13.140625" style="0" bestFit="1" customWidth="1"/>
  </cols>
  <sheetData>
    <row r="1" spans="1:9" ht="12.75">
      <c r="A1" s="1" t="s">
        <v>0</v>
      </c>
      <c r="B1" s="1" t="s">
        <v>1</v>
      </c>
      <c r="C1" s="1" t="s">
        <v>29</v>
      </c>
      <c r="D1" s="1" t="s">
        <v>30</v>
      </c>
      <c r="E1" s="2" t="s">
        <v>31</v>
      </c>
      <c r="F1" s="2" t="s">
        <v>24</v>
      </c>
      <c r="G1" s="2" t="s">
        <v>25</v>
      </c>
      <c r="H1" s="1" t="s">
        <v>32</v>
      </c>
      <c r="I1" s="1"/>
    </row>
    <row r="2" spans="1:8" ht="12.75">
      <c r="A2" s="1">
        <v>169</v>
      </c>
      <c r="B2" s="1" t="s">
        <v>5</v>
      </c>
      <c r="C2" s="7">
        <v>0.3479968006980295</v>
      </c>
      <c r="D2" s="15">
        <v>4786</v>
      </c>
      <c r="E2" s="14">
        <f>(D2/13753)*14</f>
        <v>4.8719552097724135</v>
      </c>
      <c r="F2">
        <f>(D2/11426)*14</f>
        <v>5.864169438123578</v>
      </c>
      <c r="G2">
        <v>6</v>
      </c>
      <c r="H2" s="1"/>
    </row>
    <row r="3" spans="1:8" ht="12.75">
      <c r="A3" s="1">
        <v>130</v>
      </c>
      <c r="B3" s="1" t="s">
        <v>6</v>
      </c>
      <c r="C3" s="7">
        <v>0.004217261688358904</v>
      </c>
      <c r="D3" s="1">
        <v>58</v>
      </c>
      <c r="E3">
        <f aca="true" t="shared" si="0" ref="E3:E18">(D3/13753)*14</f>
        <v>0.05904166363702465</v>
      </c>
      <c r="H3" s="1"/>
    </row>
    <row r="4" spans="1:8" ht="12.75">
      <c r="A4" s="1">
        <v>285</v>
      </c>
      <c r="B4" s="1" t="s">
        <v>7</v>
      </c>
      <c r="C4" s="7">
        <v>0.3826801425143605</v>
      </c>
      <c r="D4" s="15">
        <v>5263</v>
      </c>
      <c r="E4" s="14">
        <f t="shared" si="0"/>
        <v>5.357521995201047</v>
      </c>
      <c r="F4">
        <f>(D4/11426)*14</f>
        <v>6.448625940836688</v>
      </c>
      <c r="G4">
        <v>6</v>
      </c>
      <c r="H4" s="1">
        <v>14</v>
      </c>
    </row>
    <row r="5" spans="1:8" ht="12.75">
      <c r="A5" s="1">
        <v>255</v>
      </c>
      <c r="B5" s="1" t="s">
        <v>8</v>
      </c>
      <c r="C5" s="7">
        <v>0.10012360939431397</v>
      </c>
      <c r="D5" s="15">
        <v>1377</v>
      </c>
      <c r="E5" s="14">
        <f t="shared" si="0"/>
        <v>1.4017305315203956</v>
      </c>
      <c r="F5">
        <f>(D5/11426)*14</f>
        <v>1.687204621039734</v>
      </c>
      <c r="G5">
        <v>2</v>
      </c>
      <c r="H5" s="1"/>
    </row>
    <row r="6" spans="1:8" ht="12.75">
      <c r="A6" s="1">
        <v>175</v>
      </c>
      <c r="B6" s="1" t="s">
        <v>9</v>
      </c>
      <c r="C6" s="7">
        <v>0.0008725369010397731</v>
      </c>
      <c r="D6" s="1">
        <v>12</v>
      </c>
      <c r="E6">
        <f t="shared" si="0"/>
        <v>0.012215516614556823</v>
      </c>
      <c r="H6" s="1"/>
    </row>
    <row r="7" spans="1:8" ht="12.75">
      <c r="A7" s="1">
        <v>352</v>
      </c>
      <c r="B7" s="1" t="s">
        <v>10</v>
      </c>
      <c r="C7" s="7">
        <v>0.0011633825347196975</v>
      </c>
      <c r="D7" s="1">
        <v>16</v>
      </c>
      <c r="E7">
        <f t="shared" si="0"/>
        <v>0.016287355486075766</v>
      </c>
      <c r="H7" s="1"/>
    </row>
    <row r="8" spans="1:8" ht="12.75">
      <c r="A8" s="1">
        <v>324</v>
      </c>
      <c r="B8" s="1" t="s">
        <v>11</v>
      </c>
      <c r="C8" s="7">
        <v>0.002472187886279357</v>
      </c>
      <c r="D8" s="1">
        <v>34</v>
      </c>
      <c r="E8">
        <f t="shared" si="0"/>
        <v>0.034610630407911</v>
      </c>
      <c r="H8" s="1"/>
    </row>
    <row r="9" spans="1:8" ht="12.75">
      <c r="A9" s="1">
        <v>283</v>
      </c>
      <c r="B9" s="1" t="s">
        <v>12</v>
      </c>
      <c r="C9" s="7">
        <v>0.0019632080273394898</v>
      </c>
      <c r="D9" s="1">
        <v>27</v>
      </c>
      <c r="E9">
        <f t="shared" si="0"/>
        <v>0.027484912382752857</v>
      </c>
      <c r="H9" s="1"/>
    </row>
    <row r="10" spans="1:8" ht="12.75">
      <c r="A10" s="1">
        <v>111</v>
      </c>
      <c r="B10" s="1" t="s">
        <v>13</v>
      </c>
      <c r="C10" s="7">
        <v>0.0019632080273394898</v>
      </c>
      <c r="D10" s="1">
        <v>27</v>
      </c>
      <c r="E10">
        <f t="shared" si="0"/>
        <v>0.027484912382752857</v>
      </c>
      <c r="H10" s="1"/>
    </row>
    <row r="11" spans="1:8" ht="12.75">
      <c r="A11" s="1">
        <v>258</v>
      </c>
      <c r="B11" s="1" t="s">
        <v>14</v>
      </c>
      <c r="C11" s="7">
        <v>0.005598778448338545</v>
      </c>
      <c r="D11" s="1">
        <v>77</v>
      </c>
      <c r="E11">
        <f t="shared" si="0"/>
        <v>0.07838289827673962</v>
      </c>
      <c r="H11" s="1"/>
    </row>
    <row r="12" spans="1:8" ht="12.75">
      <c r="A12" s="1">
        <v>204</v>
      </c>
      <c r="B12" s="1" t="s">
        <v>15</v>
      </c>
      <c r="C12" s="7">
        <v>0.0007271140841998109</v>
      </c>
      <c r="D12" s="1">
        <v>10</v>
      </c>
      <c r="E12">
        <f t="shared" si="0"/>
        <v>0.010179597178797352</v>
      </c>
      <c r="H12" s="1"/>
    </row>
    <row r="13" spans="1:8" ht="12.75">
      <c r="A13" s="1">
        <v>311</v>
      </c>
      <c r="B13" s="1" t="s">
        <v>16</v>
      </c>
      <c r="C13" s="7">
        <v>0.0009452483094597542</v>
      </c>
      <c r="D13" s="1">
        <v>13</v>
      </c>
      <c r="E13">
        <f t="shared" si="0"/>
        <v>0.01323347633243656</v>
      </c>
      <c r="H13" s="1"/>
    </row>
    <row r="14" spans="1:8" ht="12.75">
      <c r="A14" s="1">
        <v>146</v>
      </c>
      <c r="B14" s="1" t="s">
        <v>17</v>
      </c>
      <c r="C14" s="7">
        <v>0.04588089871300807</v>
      </c>
      <c r="D14" s="1">
        <v>631</v>
      </c>
      <c r="E14">
        <f t="shared" si="0"/>
        <v>0.6423325819821131</v>
      </c>
      <c r="H14" s="1"/>
    </row>
    <row r="15" spans="1:8" ht="12.75">
      <c r="A15" s="1">
        <v>158</v>
      </c>
      <c r="B15" s="1" t="s">
        <v>18</v>
      </c>
      <c r="C15" s="7">
        <v>0.02857558350905257</v>
      </c>
      <c r="D15" s="1">
        <v>393</v>
      </c>
      <c r="E15">
        <f t="shared" si="0"/>
        <v>0.400058169126736</v>
      </c>
      <c r="H15" s="1"/>
    </row>
    <row r="16" spans="1:8" ht="12.75">
      <c r="A16" s="1">
        <v>351</v>
      </c>
      <c r="B16" s="1" t="s">
        <v>19</v>
      </c>
      <c r="C16" s="7">
        <v>0.01708718097869556</v>
      </c>
      <c r="D16" s="1">
        <v>235</v>
      </c>
      <c r="E16">
        <f t="shared" si="0"/>
        <v>0.23922053370173782</v>
      </c>
      <c r="H16" s="1"/>
    </row>
    <row r="17" spans="1:8" ht="12.75">
      <c r="A17" s="1">
        <v>192</v>
      </c>
      <c r="B17" s="1" t="s">
        <v>20</v>
      </c>
      <c r="C17" s="7">
        <v>0.0012360939431396785</v>
      </c>
      <c r="D17" s="1">
        <v>17</v>
      </c>
      <c r="E17">
        <f t="shared" si="0"/>
        <v>0.0173053152039555</v>
      </c>
      <c r="H17" s="1"/>
    </row>
    <row r="18" spans="1:8" ht="12.75">
      <c r="A18" s="1">
        <v>289</v>
      </c>
      <c r="B18" s="1" t="s">
        <v>21</v>
      </c>
      <c r="C18" s="7">
        <v>0.00043626845051988655</v>
      </c>
      <c r="D18" s="1">
        <v>6</v>
      </c>
      <c r="E18">
        <f t="shared" si="0"/>
        <v>0.0061077583072784115</v>
      </c>
      <c r="H18" s="1"/>
    </row>
    <row r="19" spans="1:8" ht="12.75">
      <c r="A19" s="1" t="s">
        <v>26</v>
      </c>
      <c r="B19" s="1"/>
      <c r="C19" s="1"/>
      <c r="D19" s="15">
        <v>13753</v>
      </c>
      <c r="H19" s="1"/>
    </row>
    <row r="20" spans="1:8" ht="12.75">
      <c r="A20" s="1" t="s">
        <v>27</v>
      </c>
      <c r="B20" s="1"/>
      <c r="C20" s="1"/>
      <c r="D20" s="1"/>
      <c r="E20" s="13">
        <v>11426</v>
      </c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9" ht="12.75">
      <c r="A1" s="1" t="s">
        <v>0</v>
      </c>
      <c r="B1" s="1" t="s">
        <v>1</v>
      </c>
      <c r="C1" s="1" t="s">
        <v>33</v>
      </c>
      <c r="D1" s="1" t="s">
        <v>30</v>
      </c>
      <c r="E1" s="2" t="s">
        <v>31</v>
      </c>
      <c r="F1" s="2" t="s">
        <v>24</v>
      </c>
      <c r="G1" s="2" t="s">
        <v>25</v>
      </c>
      <c r="H1" s="1" t="s">
        <v>32</v>
      </c>
      <c r="I1" s="1"/>
    </row>
    <row r="2" spans="1:8" ht="12.75">
      <c r="A2" s="1">
        <v>169</v>
      </c>
      <c r="B2" s="1" t="s">
        <v>5</v>
      </c>
      <c r="C2" s="12">
        <v>0.7933181869862426</v>
      </c>
      <c r="D2" s="16">
        <v>397715</v>
      </c>
      <c r="E2" s="19">
        <f>(D2/501331)*18</f>
        <v>14.279727365752366</v>
      </c>
      <c r="F2" s="17">
        <f>(D2/457790)*18</f>
        <v>15.637890735926954</v>
      </c>
      <c r="G2" s="17">
        <v>16</v>
      </c>
      <c r="H2" s="17">
        <v>18</v>
      </c>
    </row>
    <row r="3" spans="1:8" ht="12.75">
      <c r="A3" s="1">
        <v>130</v>
      </c>
      <c r="B3" s="1" t="s">
        <v>6</v>
      </c>
      <c r="C3" s="12">
        <v>0.002024610486883915</v>
      </c>
      <c r="D3" s="16">
        <v>1015</v>
      </c>
      <c r="E3" s="11">
        <f aca="true" t="shared" si="0" ref="E3:E18">(D3/501331)*18</f>
        <v>0.03644298876391047</v>
      </c>
      <c r="F3" s="17"/>
      <c r="G3" s="17"/>
      <c r="H3" s="17"/>
    </row>
    <row r="4" spans="1:8" ht="12.75">
      <c r="A4" s="1">
        <v>285</v>
      </c>
      <c r="B4" s="1" t="s">
        <v>7</v>
      </c>
      <c r="C4" s="12">
        <v>0.11983100985177457</v>
      </c>
      <c r="D4" s="16">
        <v>60075</v>
      </c>
      <c r="E4" s="19">
        <f t="shared" si="0"/>
        <v>2.1569581773319424</v>
      </c>
      <c r="F4" s="17">
        <f>(D4/457790)*18</f>
        <v>2.3621092640730468</v>
      </c>
      <c r="G4" s="17">
        <v>2</v>
      </c>
      <c r="H4" s="17"/>
    </row>
    <row r="5" spans="1:8" ht="12.75">
      <c r="A5" s="1">
        <v>255</v>
      </c>
      <c r="B5" s="1" t="s">
        <v>8</v>
      </c>
      <c r="C5" s="12">
        <v>0.004264647508332818</v>
      </c>
      <c r="D5" s="16">
        <v>2138</v>
      </c>
      <c r="E5" s="11">
        <f t="shared" si="0"/>
        <v>0.07676365514999073</v>
      </c>
      <c r="F5" s="11"/>
      <c r="G5" s="11"/>
      <c r="H5" s="11"/>
    </row>
    <row r="6" spans="1:8" ht="12.75">
      <c r="A6" s="1">
        <v>175</v>
      </c>
      <c r="B6" s="1" t="s">
        <v>9</v>
      </c>
      <c r="C6" s="12">
        <v>0.000271277858341096</v>
      </c>
      <c r="D6" s="18">
        <v>136</v>
      </c>
      <c r="E6" s="11">
        <f t="shared" si="0"/>
        <v>0.004883001450139728</v>
      </c>
      <c r="F6" s="11"/>
      <c r="G6" s="11"/>
      <c r="H6" s="11"/>
    </row>
    <row r="7" spans="1:8" ht="12.75">
      <c r="A7" s="1">
        <v>352</v>
      </c>
      <c r="B7" s="1" t="s">
        <v>10</v>
      </c>
      <c r="C7" s="12">
        <v>0.003341105975892175</v>
      </c>
      <c r="D7" s="16">
        <v>1675</v>
      </c>
      <c r="E7" s="11">
        <f t="shared" si="0"/>
        <v>0.06013990756605915</v>
      </c>
      <c r="F7" s="11"/>
      <c r="G7" s="11"/>
      <c r="H7" s="11"/>
    </row>
    <row r="8" spans="1:8" ht="12.75">
      <c r="A8" s="1">
        <v>324</v>
      </c>
      <c r="B8" s="1" t="s">
        <v>11</v>
      </c>
      <c r="C8" s="12">
        <v>0.012568542539759161</v>
      </c>
      <c r="D8" s="16">
        <v>6301</v>
      </c>
      <c r="E8" s="11">
        <f t="shared" si="0"/>
        <v>0.2262337657156649</v>
      </c>
      <c r="F8" s="11"/>
      <c r="G8" s="11"/>
      <c r="H8" s="11"/>
    </row>
    <row r="9" spans="1:8" ht="12.75">
      <c r="A9" s="1">
        <v>283</v>
      </c>
      <c r="B9" s="1" t="s">
        <v>12</v>
      </c>
      <c r="C9" s="12">
        <v>0.000672210575448157</v>
      </c>
      <c r="D9" s="18">
        <v>337</v>
      </c>
      <c r="E9" s="11">
        <f t="shared" si="0"/>
        <v>0.012099790358066827</v>
      </c>
      <c r="F9" s="11"/>
      <c r="G9" s="11"/>
      <c r="H9" s="11"/>
    </row>
    <row r="10" spans="1:8" ht="12.75">
      <c r="A10" s="1">
        <v>111</v>
      </c>
      <c r="B10" s="1" t="s">
        <v>13</v>
      </c>
      <c r="C10" s="12">
        <v>0.008764668452579234</v>
      </c>
      <c r="D10" s="16">
        <v>4394</v>
      </c>
      <c r="E10" s="11">
        <f t="shared" si="0"/>
        <v>0.1577640321464262</v>
      </c>
      <c r="F10" s="11"/>
      <c r="G10" s="11"/>
      <c r="H10" s="11"/>
    </row>
    <row r="11" spans="1:8" ht="12.75">
      <c r="A11" s="1">
        <v>258</v>
      </c>
      <c r="B11" s="1" t="s">
        <v>14</v>
      </c>
      <c r="C11" s="12">
        <v>0.003548553749917719</v>
      </c>
      <c r="D11" s="16">
        <v>1779</v>
      </c>
      <c r="E11" s="11">
        <f t="shared" si="0"/>
        <v>0.06387396749851894</v>
      </c>
      <c r="F11" s="11"/>
      <c r="G11" s="11"/>
      <c r="H11" s="11"/>
    </row>
    <row r="12" spans="1:8" ht="12.75">
      <c r="A12" s="1">
        <v>204</v>
      </c>
      <c r="B12" s="1" t="s">
        <v>15</v>
      </c>
      <c r="C12" s="12">
        <v>0.000207447774025544</v>
      </c>
      <c r="D12" s="18">
        <v>104</v>
      </c>
      <c r="E12" s="11">
        <f t="shared" si="0"/>
        <v>0.003734059932459792</v>
      </c>
      <c r="F12" s="11"/>
      <c r="G12" s="11"/>
      <c r="H12" s="11"/>
    </row>
    <row r="13" spans="1:8" ht="12.75">
      <c r="A13" s="1">
        <v>311</v>
      </c>
      <c r="B13" s="1" t="s">
        <v>16</v>
      </c>
      <c r="C13" s="12">
        <v>0.002122350303492104</v>
      </c>
      <c r="D13" s="16">
        <v>1064</v>
      </c>
      <c r="E13" s="11">
        <f t="shared" si="0"/>
        <v>0.038202305462857876</v>
      </c>
      <c r="F13" s="11"/>
      <c r="G13" s="11"/>
      <c r="H13" s="11"/>
    </row>
    <row r="14" spans="1:8" ht="12.75">
      <c r="A14" s="1">
        <v>146</v>
      </c>
      <c r="B14" s="1" t="s">
        <v>17</v>
      </c>
      <c r="C14" s="12">
        <v>0.002900279456087894</v>
      </c>
      <c r="D14" s="16">
        <v>1454</v>
      </c>
      <c r="E14" s="11">
        <f t="shared" si="0"/>
        <v>0.052205030209582094</v>
      </c>
      <c r="F14" s="11"/>
      <c r="G14" s="11"/>
      <c r="H14" s="11"/>
    </row>
    <row r="15" spans="1:8" ht="12.75">
      <c r="A15" s="1">
        <v>158</v>
      </c>
      <c r="B15" s="1" t="s">
        <v>18</v>
      </c>
      <c r="C15" s="12">
        <v>0.001378330883188951</v>
      </c>
      <c r="D15" s="18">
        <v>691</v>
      </c>
      <c r="E15" s="11">
        <f t="shared" si="0"/>
        <v>0.02480995589740112</v>
      </c>
      <c r="F15" s="11"/>
      <c r="G15" s="11"/>
      <c r="H15" s="11"/>
    </row>
    <row r="16" spans="1:8" ht="12.75">
      <c r="A16" s="1">
        <v>351</v>
      </c>
      <c r="B16" s="1" t="s">
        <v>19</v>
      </c>
      <c r="C16" s="12">
        <v>0.000664231814908713</v>
      </c>
      <c r="D16" s="18">
        <v>333</v>
      </c>
      <c r="E16" s="11">
        <f t="shared" si="0"/>
        <v>0.011956172668356834</v>
      </c>
      <c r="F16" s="11"/>
      <c r="G16" s="11"/>
      <c r="H16" s="11"/>
    </row>
    <row r="17" spans="1:8" ht="12.75">
      <c r="A17" s="1">
        <v>192</v>
      </c>
      <c r="B17" s="1" t="s">
        <v>20</v>
      </c>
      <c r="C17" s="12">
        <v>0.000482715012636362</v>
      </c>
      <c r="D17" s="18">
        <v>242</v>
      </c>
      <c r="E17" s="11">
        <f t="shared" si="0"/>
        <v>0.008688870227454517</v>
      </c>
      <c r="F17" s="11"/>
      <c r="G17" s="11"/>
      <c r="H17" s="11"/>
    </row>
    <row r="18" spans="1:8" ht="12.75">
      <c r="A18" s="1">
        <v>289</v>
      </c>
      <c r="B18" s="1" t="s">
        <v>21</v>
      </c>
      <c r="C18" s="12">
        <v>0.000347076083465814</v>
      </c>
      <c r="D18" s="18">
        <v>174</v>
      </c>
      <c r="E18" s="11">
        <f t="shared" si="0"/>
        <v>0.006247369502384652</v>
      </c>
      <c r="F18" s="11"/>
      <c r="G18" s="11"/>
      <c r="H18" s="11"/>
    </row>
    <row r="19" spans="1:8" ht="12.75">
      <c r="A19" s="1" t="s">
        <v>26</v>
      </c>
      <c r="B19" s="1"/>
      <c r="C19" s="1"/>
      <c r="D19" s="13">
        <v>501331</v>
      </c>
      <c r="H19" s="1"/>
    </row>
    <row r="20" spans="1:8" ht="12.75">
      <c r="A20" s="1" t="s">
        <v>27</v>
      </c>
      <c r="B20" s="1"/>
      <c r="C20" s="1"/>
      <c r="D20" s="16"/>
      <c r="E20" s="16">
        <v>457790</v>
      </c>
      <c r="H2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20" t="s">
        <v>34</v>
      </c>
      <c r="D1" s="21" t="s">
        <v>30</v>
      </c>
      <c r="E1" s="2" t="s">
        <v>23</v>
      </c>
      <c r="F1" s="2" t="s">
        <v>24</v>
      </c>
      <c r="G1" s="2" t="s">
        <v>25</v>
      </c>
      <c r="H1" s="2" t="s">
        <v>32</v>
      </c>
    </row>
    <row r="2" spans="1:8" ht="12.75">
      <c r="A2" s="1">
        <v>169</v>
      </c>
      <c r="B2" s="1" t="s">
        <v>5</v>
      </c>
      <c r="C2" s="20">
        <v>0.60571504822293</v>
      </c>
      <c r="D2" s="2">
        <v>1130277</v>
      </c>
      <c r="E2" s="22">
        <f>(D2/1866021)*64</f>
        <v>38.76576308626752</v>
      </c>
      <c r="F2" s="2">
        <f>(D2/1638479)*64</f>
        <v>44.1493165307581</v>
      </c>
      <c r="G2" s="2">
        <v>44</v>
      </c>
      <c r="H2" s="2">
        <v>64</v>
      </c>
    </row>
    <row r="3" spans="1:8" ht="12.75">
      <c r="A3" s="1">
        <v>130</v>
      </c>
      <c r="B3" s="1" t="s">
        <v>6</v>
      </c>
      <c r="C3" s="20">
        <v>0.02439683154691185</v>
      </c>
      <c r="D3" s="23">
        <v>45525</v>
      </c>
      <c r="E3" s="22">
        <f>(D3/1866021)*64</f>
        <v>1.5613972190023584</v>
      </c>
      <c r="F3" s="2">
        <f>(D3/1638479)*64</f>
        <v>1.7782345699883855</v>
      </c>
      <c r="G3" s="2">
        <v>2</v>
      </c>
      <c r="H3" s="2"/>
    </row>
    <row r="4" spans="1:8" ht="12.75">
      <c r="A4" s="1">
        <v>285</v>
      </c>
      <c r="B4" s="1" t="s">
        <v>7</v>
      </c>
      <c r="C4" s="20">
        <v>0.24794844216651366</v>
      </c>
      <c r="D4" s="23">
        <v>462677</v>
      </c>
      <c r="E4" s="22">
        <f>(D4/1866021)*64</f>
        <v>15.868700298656874</v>
      </c>
      <c r="F4" s="2">
        <f>(D4/1638479)*64</f>
        <v>18.072448899253516</v>
      </c>
      <c r="G4" s="2">
        <v>18</v>
      </c>
      <c r="H4" s="2"/>
    </row>
    <row r="5" spans="1:8" ht="12.75">
      <c r="A5" s="1">
        <v>255</v>
      </c>
      <c r="B5" s="1" t="s">
        <v>8</v>
      </c>
      <c r="C5" s="20">
        <v>0.013586127916030956</v>
      </c>
      <c r="D5" s="23">
        <v>25352</v>
      </c>
      <c r="E5" s="2">
        <f aca="true" t="shared" si="0" ref="E5:E18">(D5/1866021)*64</f>
        <v>0.8695121866259812</v>
      </c>
      <c r="F5" s="2"/>
      <c r="G5" s="2"/>
      <c r="H5" s="2"/>
    </row>
    <row r="6" spans="1:8" ht="12.75">
      <c r="A6" s="1">
        <v>175</v>
      </c>
      <c r="B6" s="1" t="s">
        <v>9</v>
      </c>
      <c r="C6" s="20">
        <v>0.00216449868463431</v>
      </c>
      <c r="D6" s="23">
        <v>4039</v>
      </c>
      <c r="E6" s="2">
        <f t="shared" si="0"/>
        <v>0.13852791581659585</v>
      </c>
      <c r="F6" s="2"/>
      <c r="G6" s="2"/>
      <c r="H6" s="2"/>
    </row>
    <row r="7" spans="1:8" ht="12.75">
      <c r="A7" s="1">
        <v>352</v>
      </c>
      <c r="B7" s="1" t="s">
        <v>10</v>
      </c>
      <c r="C7" s="20">
        <v>0.01529725549712463</v>
      </c>
      <c r="D7" s="23">
        <v>28545</v>
      </c>
      <c r="E7" s="2">
        <f t="shared" si="0"/>
        <v>0.9790243518159764</v>
      </c>
      <c r="F7" s="2"/>
      <c r="G7" s="2"/>
      <c r="H7" s="2"/>
    </row>
    <row r="8" spans="1:8" ht="12.75">
      <c r="A8" s="1">
        <v>324</v>
      </c>
      <c r="B8" s="1" t="s">
        <v>11</v>
      </c>
      <c r="C8" s="20">
        <v>0.011764069107475211</v>
      </c>
      <c r="D8" s="23">
        <v>21952</v>
      </c>
      <c r="E8" s="2">
        <f t="shared" si="0"/>
        <v>0.7529004228784135</v>
      </c>
      <c r="F8" s="2"/>
      <c r="G8" s="2"/>
      <c r="H8" s="2"/>
    </row>
    <row r="9" spans="1:8" ht="12.75">
      <c r="A9" s="1">
        <v>283</v>
      </c>
      <c r="B9" s="1" t="s">
        <v>12</v>
      </c>
      <c r="C9" s="20">
        <v>0.0017202378751364534</v>
      </c>
      <c r="D9" s="23">
        <v>3210</v>
      </c>
      <c r="E9" s="2">
        <f t="shared" si="0"/>
        <v>0.11009522400873302</v>
      </c>
      <c r="F9" s="2"/>
      <c r="G9" s="2"/>
      <c r="H9" s="2"/>
    </row>
    <row r="10" spans="1:8" ht="12.75">
      <c r="A10" s="1">
        <v>111</v>
      </c>
      <c r="B10" s="1" t="s">
        <v>13</v>
      </c>
      <c r="C10" s="20">
        <v>0.00457229581017577</v>
      </c>
      <c r="D10" s="23">
        <v>8532</v>
      </c>
      <c r="E10" s="2">
        <f t="shared" si="0"/>
        <v>0.2926269318512493</v>
      </c>
      <c r="F10" s="2"/>
      <c r="G10" s="2"/>
      <c r="H10" s="2"/>
    </row>
    <row r="11" spans="1:8" ht="12.75">
      <c r="A11" s="1">
        <v>258</v>
      </c>
      <c r="B11" s="1" t="s">
        <v>14</v>
      </c>
      <c r="C11" s="20">
        <v>0.007690159971404395</v>
      </c>
      <c r="D11" s="23">
        <v>14350</v>
      </c>
      <c r="E11" s="2">
        <f t="shared" si="0"/>
        <v>0.49217023816988126</v>
      </c>
      <c r="F11" s="2"/>
      <c r="G11" s="2"/>
      <c r="H11" s="2"/>
    </row>
    <row r="12" spans="1:8" ht="12.75">
      <c r="A12" s="1">
        <v>204</v>
      </c>
      <c r="B12" s="1" t="s">
        <v>15</v>
      </c>
      <c r="C12" s="20">
        <v>0.0039817343963438785</v>
      </c>
      <c r="D12" s="23">
        <v>7430</v>
      </c>
      <c r="E12" s="2">
        <f t="shared" si="0"/>
        <v>0.2548310013660082</v>
      </c>
      <c r="F12" s="2"/>
      <c r="G12" s="2"/>
      <c r="H12" s="2"/>
    </row>
    <row r="13" spans="1:8" ht="12.75">
      <c r="A13" s="1">
        <v>311</v>
      </c>
      <c r="B13" s="1" t="s">
        <v>16</v>
      </c>
      <c r="C13" s="20">
        <v>0.0010358940226288986</v>
      </c>
      <c r="D13" s="23">
        <v>1933</v>
      </c>
      <c r="E13" s="2">
        <f t="shared" si="0"/>
        <v>0.06629721744824951</v>
      </c>
      <c r="F13" s="2"/>
      <c r="G13" s="2"/>
      <c r="H13" s="2"/>
    </row>
    <row r="14" spans="1:8" ht="12.75">
      <c r="A14" s="1">
        <v>146</v>
      </c>
      <c r="B14" s="1" t="s">
        <v>17</v>
      </c>
      <c r="C14" s="20">
        <v>0.002716475323696786</v>
      </c>
      <c r="D14" s="23">
        <v>5069</v>
      </c>
      <c r="E14" s="2">
        <f t="shared" si="0"/>
        <v>0.1738544207165943</v>
      </c>
      <c r="F14" s="2"/>
      <c r="G14" s="2"/>
      <c r="H14" s="2"/>
    </row>
    <row r="15" spans="1:8" ht="12.75">
      <c r="A15" s="1">
        <v>158</v>
      </c>
      <c r="B15" s="1" t="s">
        <v>18</v>
      </c>
      <c r="C15" s="20">
        <v>0.007283948037026379</v>
      </c>
      <c r="D15" s="23">
        <v>13592</v>
      </c>
      <c r="E15" s="2">
        <f t="shared" si="0"/>
        <v>0.46617267436968823</v>
      </c>
      <c r="F15" s="2"/>
      <c r="G15" s="2"/>
      <c r="H15" s="2"/>
    </row>
    <row r="16" spans="1:8" ht="12.75">
      <c r="A16" s="1">
        <v>351</v>
      </c>
      <c r="B16" s="1" t="s">
        <v>19</v>
      </c>
      <c r="C16" s="20">
        <v>0.0016511068203412503</v>
      </c>
      <c r="D16" s="23">
        <v>3081</v>
      </c>
      <c r="E16" s="2">
        <f t="shared" si="0"/>
        <v>0.10567083650184002</v>
      </c>
      <c r="F16" s="2"/>
      <c r="G16" s="2"/>
      <c r="H16" s="2"/>
    </row>
    <row r="17" spans="1:8" ht="12.75">
      <c r="A17" s="1">
        <v>192</v>
      </c>
      <c r="B17" s="1" t="s">
        <v>20</v>
      </c>
      <c r="C17" s="20">
        <v>0.0013226003351516408</v>
      </c>
      <c r="D17" s="23">
        <v>2468</v>
      </c>
      <c r="E17" s="2">
        <f t="shared" si="0"/>
        <v>0.08464642144970501</v>
      </c>
      <c r="F17" s="2"/>
      <c r="G17" s="2"/>
      <c r="H17" s="2"/>
    </row>
    <row r="18" spans="1:8" ht="12.75">
      <c r="A18" s="1">
        <v>289</v>
      </c>
      <c r="B18" s="1" t="s">
        <v>21</v>
      </c>
      <c r="C18" s="20">
        <v>0.0005091046670964582</v>
      </c>
      <c r="D18" s="2">
        <v>950</v>
      </c>
      <c r="E18" s="2">
        <f t="shared" si="0"/>
        <v>0.03258269869417332</v>
      </c>
      <c r="F18" s="2"/>
      <c r="G18" s="2"/>
      <c r="H18" s="2"/>
    </row>
    <row r="19" spans="1:8" ht="12.75">
      <c r="A19" s="1" t="s">
        <v>26</v>
      </c>
      <c r="B19" s="1"/>
      <c r="C19" s="1"/>
      <c r="D19" s="1">
        <v>1866021</v>
      </c>
      <c r="E19" s="1"/>
      <c r="F19" s="1"/>
      <c r="G19" s="1"/>
      <c r="H19" s="1"/>
    </row>
    <row r="20" spans="1:8" ht="12.75">
      <c r="A20" s="1" t="s">
        <v>27</v>
      </c>
      <c r="B20" s="1"/>
      <c r="C20" s="1"/>
      <c r="D20" s="1"/>
      <c r="E20" s="1">
        <v>1638479</v>
      </c>
      <c r="F20" s="1"/>
      <c r="G20" s="1"/>
      <c r="H2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20"/>
    </sheetView>
  </sheetViews>
  <sheetFormatPr defaultColWidth="9.140625" defaultRowHeight="12.75"/>
  <cols>
    <col min="1" max="1" width="9.140625" style="1" customWidth="1"/>
    <col min="2" max="2" width="47.140625" style="1" bestFit="1" customWidth="1"/>
    <col min="3" max="16384" width="9.140625" style="1" customWidth="1"/>
  </cols>
  <sheetData>
    <row r="1" spans="1:8" ht="12.75">
      <c r="A1" s="1" t="s">
        <v>0</v>
      </c>
      <c r="B1" s="1" t="s">
        <v>1</v>
      </c>
      <c r="C1" s="20" t="s">
        <v>35</v>
      </c>
      <c r="D1" s="21" t="s">
        <v>30</v>
      </c>
      <c r="E1" s="2" t="s">
        <v>23</v>
      </c>
      <c r="F1" s="2" t="s">
        <v>24</v>
      </c>
      <c r="G1" s="2" t="s">
        <v>25</v>
      </c>
      <c r="H1" s="2" t="s">
        <v>32</v>
      </c>
    </row>
    <row r="2" spans="1:8" ht="12.75">
      <c r="A2" s="1">
        <v>169</v>
      </c>
      <c r="B2" s="1" t="s">
        <v>5</v>
      </c>
      <c r="C2" s="20">
        <v>0.7017892482556557</v>
      </c>
      <c r="D2" s="23">
        <v>518091</v>
      </c>
      <c r="E2" s="22">
        <f>(D2/738243)*14</f>
        <v>9.82504947557918</v>
      </c>
      <c r="F2" s="2">
        <f>(D2/669161)*14</f>
        <v>10.839355551205166</v>
      </c>
      <c r="G2" s="2">
        <v>11</v>
      </c>
      <c r="H2" s="2">
        <v>14</v>
      </c>
    </row>
    <row r="3" spans="1:8" ht="12.75">
      <c r="A3" s="1">
        <v>130</v>
      </c>
      <c r="B3" s="1" t="s">
        <v>6</v>
      </c>
      <c r="C3" s="20">
        <v>0.0005187993655205671</v>
      </c>
      <c r="D3" s="2">
        <v>383</v>
      </c>
      <c r="E3" s="2">
        <f aca="true" t="shared" si="0" ref="E3:E18">(D3/738243)*14</f>
        <v>0.0072631911172879385</v>
      </c>
      <c r="F3" s="2"/>
      <c r="G3" s="2"/>
      <c r="H3" s="2"/>
    </row>
    <row r="4" spans="1:8" ht="12.75">
      <c r="A4" s="1">
        <v>285</v>
      </c>
      <c r="B4" s="1" t="s">
        <v>7</v>
      </c>
      <c r="C4" s="20">
        <v>0.2046345173608148</v>
      </c>
      <c r="D4" s="23">
        <v>151070</v>
      </c>
      <c r="E4" s="22">
        <f t="shared" si="0"/>
        <v>2.8648832430514073</v>
      </c>
      <c r="F4" s="2">
        <f>(D4/669161)*14</f>
        <v>3.160644448794834</v>
      </c>
      <c r="G4" s="2">
        <v>3</v>
      </c>
      <c r="H4" s="2"/>
    </row>
    <row r="5" spans="1:8" ht="12.75">
      <c r="A5" s="1">
        <v>255</v>
      </c>
      <c r="B5" s="1" t="s">
        <v>8</v>
      </c>
      <c r="C5" s="20">
        <v>0.007454185139581412</v>
      </c>
      <c r="D5" s="23">
        <v>5503</v>
      </c>
      <c r="E5" s="2">
        <f t="shared" si="0"/>
        <v>0.10435859195413977</v>
      </c>
      <c r="F5" s="2"/>
      <c r="G5" s="2"/>
      <c r="H5" s="2"/>
    </row>
    <row r="6" spans="1:8" ht="12.75">
      <c r="A6" s="1">
        <v>175</v>
      </c>
      <c r="B6" s="1" t="s">
        <v>9</v>
      </c>
      <c r="C6" s="20">
        <v>0.0002465312911873191</v>
      </c>
      <c r="D6" s="2">
        <v>182</v>
      </c>
      <c r="E6" s="2">
        <f t="shared" si="0"/>
        <v>0.0034514380766224673</v>
      </c>
      <c r="F6" s="2"/>
      <c r="G6" s="2"/>
      <c r="H6" s="2"/>
    </row>
    <row r="7" spans="1:8" ht="12.75">
      <c r="A7" s="1">
        <v>352</v>
      </c>
      <c r="B7" s="1" t="s">
        <v>10</v>
      </c>
      <c r="C7" s="20">
        <v>0.002963793764383814</v>
      </c>
      <c r="D7" s="23">
        <v>2188</v>
      </c>
      <c r="E7" s="2">
        <f t="shared" si="0"/>
        <v>0.0414931127013734</v>
      </c>
      <c r="F7" s="2"/>
      <c r="G7" s="2"/>
      <c r="H7" s="2"/>
    </row>
    <row r="8" spans="1:8" ht="12.75">
      <c r="A8" s="1">
        <v>324</v>
      </c>
      <c r="B8" s="1" t="s">
        <v>11</v>
      </c>
      <c r="C8" s="20">
        <v>0.00572440239866819</v>
      </c>
      <c r="D8" s="23">
        <v>4226</v>
      </c>
      <c r="E8" s="2">
        <f t="shared" si="0"/>
        <v>0.08014163358135465</v>
      </c>
      <c r="F8" s="2"/>
      <c r="G8" s="2"/>
      <c r="H8" s="2"/>
    </row>
    <row r="9" spans="1:8" ht="12.75">
      <c r="A9" s="1">
        <v>283</v>
      </c>
      <c r="B9" s="1" t="s">
        <v>12</v>
      </c>
      <c r="C9" s="20">
        <v>0.0011364821610228611</v>
      </c>
      <c r="D9" s="2">
        <v>839</v>
      </c>
      <c r="E9" s="2">
        <f t="shared" si="0"/>
        <v>0.015910750254320056</v>
      </c>
      <c r="F9" s="2"/>
      <c r="G9" s="2"/>
      <c r="H9" s="2"/>
    </row>
    <row r="10" spans="1:8" ht="12.75">
      <c r="A10" s="1">
        <v>111</v>
      </c>
      <c r="B10" s="1" t="s">
        <v>13</v>
      </c>
      <c r="C10" s="20">
        <v>0.007825336643896386</v>
      </c>
      <c r="D10" s="23">
        <v>5777</v>
      </c>
      <c r="E10" s="2">
        <f t="shared" si="0"/>
        <v>0.10955471301454942</v>
      </c>
      <c r="F10" s="2"/>
      <c r="G10" s="2"/>
      <c r="H10" s="2"/>
    </row>
    <row r="11" spans="1:8" ht="12.75">
      <c r="A11" s="1">
        <v>258</v>
      </c>
      <c r="B11" s="1" t="s">
        <v>14</v>
      </c>
      <c r="C11" s="20">
        <v>0.007195462740588126</v>
      </c>
      <c r="D11" s="23">
        <v>5312</v>
      </c>
      <c r="E11" s="2">
        <f t="shared" si="0"/>
        <v>0.10073647836823377</v>
      </c>
      <c r="F11" s="2"/>
      <c r="G11" s="2"/>
      <c r="H11" s="2"/>
    </row>
    <row r="12" spans="1:8" ht="12.75">
      <c r="A12" s="1">
        <v>204</v>
      </c>
      <c r="B12" s="1" t="s">
        <v>15</v>
      </c>
      <c r="C12" s="20">
        <v>0.00016254810407955104</v>
      </c>
      <c r="D12" s="2">
        <v>120</v>
      </c>
      <c r="E12" s="2">
        <f t="shared" si="0"/>
        <v>0.0022756734571137147</v>
      </c>
      <c r="F12" s="2"/>
      <c r="G12" s="2"/>
      <c r="H12" s="2"/>
    </row>
    <row r="13" spans="1:8" ht="12.75">
      <c r="A13" s="1">
        <v>311</v>
      </c>
      <c r="B13" s="1" t="s">
        <v>16</v>
      </c>
      <c r="C13" s="20">
        <v>0.0008777597620295756</v>
      </c>
      <c r="D13" s="2">
        <v>648</v>
      </c>
      <c r="E13" s="2">
        <f t="shared" si="0"/>
        <v>0.012288636668414059</v>
      </c>
      <c r="F13" s="2"/>
      <c r="G13" s="2"/>
      <c r="H13" s="2"/>
    </row>
    <row r="14" spans="1:8" ht="12.75">
      <c r="A14" s="1">
        <v>146</v>
      </c>
      <c r="B14" s="1" t="s">
        <v>17</v>
      </c>
      <c r="C14" s="20">
        <v>0.0023217287532695872</v>
      </c>
      <c r="D14" s="23">
        <v>1714</v>
      </c>
      <c r="E14" s="2">
        <f t="shared" si="0"/>
        <v>0.03250420254577422</v>
      </c>
      <c r="F14" s="2"/>
      <c r="G14" s="2"/>
      <c r="H14" s="2"/>
    </row>
    <row r="15" spans="1:8" ht="12.75">
      <c r="A15" s="1">
        <v>158</v>
      </c>
      <c r="B15" s="1" t="s">
        <v>18</v>
      </c>
      <c r="C15" s="20">
        <v>0.0012028559701886777</v>
      </c>
      <c r="D15" s="2">
        <v>888</v>
      </c>
      <c r="E15" s="2">
        <f t="shared" si="0"/>
        <v>0.016839983582641486</v>
      </c>
      <c r="F15" s="2"/>
      <c r="G15" s="2"/>
      <c r="H15" s="2"/>
    </row>
    <row r="16" spans="1:8" ht="12.75">
      <c r="A16" s="1">
        <v>351</v>
      </c>
      <c r="B16" s="1" t="s">
        <v>19</v>
      </c>
      <c r="C16" s="20">
        <v>0.0007233390631540021</v>
      </c>
      <c r="D16" s="2">
        <v>534</v>
      </c>
      <c r="E16" s="2">
        <f t="shared" si="0"/>
        <v>0.01012674688415603</v>
      </c>
      <c r="F16" s="2"/>
      <c r="G16" s="2"/>
      <c r="H16" s="2"/>
    </row>
    <row r="17" spans="1:8" ht="12.75">
      <c r="A17" s="1">
        <v>192</v>
      </c>
      <c r="B17" s="1" t="s">
        <v>20</v>
      </c>
      <c r="C17" s="20">
        <v>0.012963211300344196</v>
      </c>
      <c r="D17" s="23">
        <v>9570</v>
      </c>
      <c r="E17" s="2">
        <f t="shared" si="0"/>
        <v>0.18148495820481875</v>
      </c>
      <c r="F17" s="2"/>
      <c r="G17" s="2"/>
      <c r="H17" s="2"/>
    </row>
    <row r="18" spans="1:8" ht="12.75">
      <c r="A18" s="1">
        <v>289</v>
      </c>
      <c r="B18" s="1" t="s">
        <v>21</v>
      </c>
      <c r="C18" s="20">
        <v>0.0004266887732088215</v>
      </c>
      <c r="D18" s="2">
        <v>315</v>
      </c>
      <c r="E18" s="2">
        <f t="shared" si="0"/>
        <v>0.005973642824923501</v>
      </c>
      <c r="F18" s="2"/>
      <c r="G18" s="2"/>
      <c r="H18" s="2"/>
    </row>
    <row r="19" spans="1:4" ht="12.75">
      <c r="A19" s="1" t="s">
        <v>26</v>
      </c>
      <c r="D19" s="1">
        <v>738243</v>
      </c>
    </row>
    <row r="20" spans="1:5" ht="12.75">
      <c r="A20" s="1" t="s">
        <v>27</v>
      </c>
      <c r="E20" s="1">
        <v>669161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10" ht="12.75">
      <c r="A1" s="1" t="s">
        <v>0</v>
      </c>
      <c r="B1" s="1" t="s">
        <v>1</v>
      </c>
      <c r="C1" s="7" t="s">
        <v>36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  <c r="I1" s="1"/>
      <c r="J1" s="1"/>
    </row>
    <row r="2" spans="1:10" ht="12.75">
      <c r="A2" s="1">
        <v>169</v>
      </c>
      <c r="B2" s="1" t="s">
        <v>5</v>
      </c>
      <c r="C2" s="7">
        <v>0.4320785677548921</v>
      </c>
      <c r="D2" s="15">
        <v>88211</v>
      </c>
      <c r="E2" s="8">
        <f>(D2/204155)*16</f>
        <v>6.913257084078274</v>
      </c>
      <c r="F2" s="1">
        <f>(D2/173689)*16</f>
        <v>8.12588016512272</v>
      </c>
      <c r="G2" s="1">
        <v>8</v>
      </c>
      <c r="H2" s="1">
        <v>16</v>
      </c>
      <c r="I2" s="1"/>
      <c r="J2" s="1"/>
    </row>
    <row r="3" spans="1:10" ht="12.75">
      <c r="A3" s="1">
        <v>130</v>
      </c>
      <c r="B3" s="1" t="s">
        <v>6</v>
      </c>
      <c r="C3" s="7">
        <v>0.17441159903014866</v>
      </c>
      <c r="D3" s="15">
        <v>35607</v>
      </c>
      <c r="E3" s="8">
        <f>(D3/204155)*16</f>
        <v>2.7905855844823786</v>
      </c>
      <c r="F3" s="1">
        <f>(D3/173689)*16</f>
        <v>3.2800695495972687</v>
      </c>
      <c r="G3" s="1">
        <v>3</v>
      </c>
      <c r="H3" s="1"/>
      <c r="I3" s="1"/>
      <c r="J3" s="1"/>
    </row>
    <row r="4" spans="1:10" ht="12.75">
      <c r="A4" s="1">
        <v>285</v>
      </c>
      <c r="B4" s="1" t="s">
        <v>7</v>
      </c>
      <c r="C4" s="7">
        <v>0.17200166540128825</v>
      </c>
      <c r="D4" s="15">
        <v>35115</v>
      </c>
      <c r="E4" s="8">
        <f>(D4/204155)*16</f>
        <v>2.752026646420612</v>
      </c>
      <c r="F4" s="1">
        <f>(D4/173689)*16</f>
        <v>3.234747163032777</v>
      </c>
      <c r="G4" s="1">
        <v>3</v>
      </c>
      <c r="H4" s="1"/>
      <c r="I4" s="1"/>
      <c r="J4" s="1"/>
    </row>
    <row r="5" spans="1:10" ht="12.75">
      <c r="A5" s="1">
        <v>255</v>
      </c>
      <c r="B5" s="1" t="s">
        <v>8</v>
      </c>
      <c r="C5" s="7">
        <v>0.04558791114594303</v>
      </c>
      <c r="D5" s="15">
        <v>9307</v>
      </c>
      <c r="E5" s="1">
        <f aca="true" t="shared" si="0" ref="E5:E18">(D5/204155)*16</f>
        <v>0.7294065783350885</v>
      </c>
      <c r="F5" s="1"/>
      <c r="G5" s="1"/>
      <c r="H5" s="1"/>
      <c r="I5" s="1"/>
      <c r="J5" s="1"/>
    </row>
    <row r="6" spans="1:10" ht="12.75">
      <c r="A6" s="1">
        <v>175</v>
      </c>
      <c r="B6" s="1" t="s">
        <v>9</v>
      </c>
      <c r="C6" s="7">
        <v>0.004545565869070069</v>
      </c>
      <c r="D6" s="1">
        <v>928</v>
      </c>
      <c r="E6" s="1">
        <f t="shared" si="0"/>
        <v>0.0727290539051211</v>
      </c>
      <c r="F6" s="1"/>
      <c r="G6" s="1"/>
      <c r="H6" s="1"/>
      <c r="I6" s="1"/>
      <c r="J6" s="1"/>
    </row>
    <row r="7" spans="1:10" ht="12.75">
      <c r="A7" s="1">
        <v>352</v>
      </c>
      <c r="B7" s="1" t="s">
        <v>10</v>
      </c>
      <c r="C7" s="7">
        <v>0.0021895128701231907</v>
      </c>
      <c r="D7" s="1">
        <v>447</v>
      </c>
      <c r="E7" s="1">
        <f t="shared" si="0"/>
        <v>0.03503220592197105</v>
      </c>
      <c r="F7" s="1"/>
      <c r="G7" s="1"/>
      <c r="H7" s="1"/>
      <c r="I7" s="1"/>
      <c r="J7" s="1"/>
    </row>
    <row r="8" spans="1:10" ht="12.75">
      <c r="A8" s="1">
        <v>324</v>
      </c>
      <c r="B8" s="1" t="s">
        <v>11</v>
      </c>
      <c r="C8" s="7">
        <v>0.011545149518748011</v>
      </c>
      <c r="D8" s="15">
        <v>2357</v>
      </c>
      <c r="E8" s="1">
        <f t="shared" si="0"/>
        <v>0.18472239229996817</v>
      </c>
      <c r="F8" s="1"/>
      <c r="G8" s="1"/>
      <c r="H8" s="1"/>
      <c r="I8" s="1"/>
      <c r="J8" s="1"/>
    </row>
    <row r="9" spans="1:10" ht="12.75">
      <c r="A9" s="1">
        <v>283</v>
      </c>
      <c r="B9" s="1" t="s">
        <v>12</v>
      </c>
      <c r="C9" s="7">
        <v>0.0010825108373539712</v>
      </c>
      <c r="D9" s="1">
        <v>221</v>
      </c>
      <c r="E9" s="1">
        <f t="shared" si="0"/>
        <v>0.01732017339766354</v>
      </c>
      <c r="F9" s="1"/>
      <c r="G9" s="1"/>
      <c r="H9" s="1"/>
      <c r="I9" s="1"/>
      <c r="J9" s="1"/>
    </row>
    <row r="10" spans="1:10" ht="12.75">
      <c r="A10" s="1">
        <v>111</v>
      </c>
      <c r="B10" s="1" t="s">
        <v>13</v>
      </c>
      <c r="C10" s="7">
        <v>0.0028850628199162402</v>
      </c>
      <c r="D10" s="1">
        <v>589</v>
      </c>
      <c r="E10" s="1">
        <f t="shared" si="0"/>
        <v>0.046161005118659844</v>
      </c>
      <c r="F10" s="1"/>
      <c r="G10" s="1"/>
      <c r="H10" s="1"/>
      <c r="I10" s="1"/>
      <c r="J10" s="1"/>
    </row>
    <row r="11" spans="1:10" ht="12.75">
      <c r="A11" s="1">
        <v>258</v>
      </c>
      <c r="B11" s="1" t="s">
        <v>14</v>
      </c>
      <c r="C11" s="7">
        <v>0.004898239083049644</v>
      </c>
      <c r="D11" s="15">
        <v>1000</v>
      </c>
      <c r="E11" s="1">
        <f t="shared" si="0"/>
        <v>0.0783718253287943</v>
      </c>
      <c r="F11" s="1"/>
      <c r="G11" s="1"/>
      <c r="H11" s="1"/>
      <c r="I11" s="1"/>
      <c r="J11" s="1"/>
    </row>
    <row r="12" spans="1:10" ht="12.75">
      <c r="A12" s="1">
        <v>204</v>
      </c>
      <c r="B12" s="1" t="s">
        <v>15</v>
      </c>
      <c r="C12" s="7">
        <v>0.001072714359187872</v>
      </c>
      <c r="D12" s="1">
        <v>219</v>
      </c>
      <c r="E12" s="1">
        <f t="shared" si="0"/>
        <v>0.01716342974700595</v>
      </c>
      <c r="F12" s="1"/>
      <c r="G12" s="1"/>
      <c r="H12" s="1"/>
      <c r="I12" s="1"/>
      <c r="J12" s="1"/>
    </row>
    <row r="13" spans="1:10" ht="12.75">
      <c r="A13" s="1">
        <v>311</v>
      </c>
      <c r="B13" s="1" t="s">
        <v>16</v>
      </c>
      <c r="C13" s="7">
        <v>0.004795376062305601</v>
      </c>
      <c r="D13" s="1">
        <v>979</v>
      </c>
      <c r="E13" s="1">
        <f t="shared" si="0"/>
        <v>0.07672601699688962</v>
      </c>
      <c r="F13" s="1"/>
      <c r="G13" s="1"/>
      <c r="H13" s="1"/>
      <c r="I13" s="1"/>
      <c r="J13" s="1"/>
    </row>
    <row r="14" spans="1:10" ht="12.75">
      <c r="A14" s="1">
        <v>146</v>
      </c>
      <c r="B14" s="1" t="s">
        <v>17</v>
      </c>
      <c r="C14" s="7">
        <v>0.004550464108153119</v>
      </c>
      <c r="D14" s="1">
        <v>929</v>
      </c>
      <c r="E14" s="1">
        <f t="shared" si="0"/>
        <v>0.0728074257304499</v>
      </c>
      <c r="F14" s="1"/>
      <c r="G14" s="1"/>
      <c r="H14" s="1"/>
      <c r="I14" s="1"/>
      <c r="J14" s="1"/>
    </row>
    <row r="15" spans="1:10" ht="12.75">
      <c r="A15" s="1">
        <v>158</v>
      </c>
      <c r="B15" s="1" t="s">
        <v>18</v>
      </c>
      <c r="C15" s="7">
        <v>0.0040067595699346086</v>
      </c>
      <c r="D15" s="1">
        <v>818</v>
      </c>
      <c r="E15" s="1">
        <f t="shared" si="0"/>
        <v>0.06410815311895374</v>
      </c>
      <c r="F15" s="1"/>
      <c r="G15" s="1"/>
      <c r="H15" s="1"/>
      <c r="I15" s="1"/>
      <c r="J15" s="1"/>
    </row>
    <row r="16" spans="1:10" ht="12.75">
      <c r="A16" s="1">
        <v>351</v>
      </c>
      <c r="B16" s="1" t="s">
        <v>19</v>
      </c>
      <c r="C16" s="7">
        <v>0.07227841590948055</v>
      </c>
      <c r="D16" s="15">
        <v>14756</v>
      </c>
      <c r="E16" s="8">
        <f t="shared" si="0"/>
        <v>1.1564546545516887</v>
      </c>
      <c r="F16" s="9">
        <f>(D16/173689)*16</f>
        <v>1.359303122247235</v>
      </c>
      <c r="G16" s="1">
        <v>2</v>
      </c>
      <c r="H16" s="1"/>
      <c r="I16" s="1"/>
      <c r="J16" s="1"/>
    </row>
    <row r="17" spans="1:10" ht="12.75">
      <c r="A17" s="1">
        <v>192</v>
      </c>
      <c r="B17" s="1" t="s">
        <v>20</v>
      </c>
      <c r="C17" s="7">
        <v>0.004878646126717445</v>
      </c>
      <c r="D17" s="1">
        <v>996</v>
      </c>
      <c r="E17" s="1">
        <f t="shared" si="0"/>
        <v>0.07805833802747912</v>
      </c>
      <c r="F17" s="1"/>
      <c r="G17" s="1"/>
      <c r="H17" s="1"/>
      <c r="I17" s="1"/>
      <c r="J17" s="1"/>
    </row>
    <row r="18" spans="1:10" ht="12.75">
      <c r="A18" s="1">
        <v>289</v>
      </c>
      <c r="B18" s="1" t="s">
        <v>21</v>
      </c>
      <c r="C18" s="7">
        <v>0.0003036908231490779</v>
      </c>
      <c r="D18" s="1">
        <v>62</v>
      </c>
      <c r="E18" s="1">
        <f t="shared" si="0"/>
        <v>0.004859053170385246</v>
      </c>
      <c r="F18" s="1"/>
      <c r="G18" s="1"/>
      <c r="H18" s="1"/>
      <c r="I18" s="1"/>
      <c r="J18" s="1"/>
    </row>
    <row r="19" spans="1:10" ht="12.75">
      <c r="A19" s="1" t="s">
        <v>26</v>
      </c>
      <c r="B19" s="1"/>
      <c r="C19" s="1"/>
      <c r="D19" s="1">
        <v>204155</v>
      </c>
      <c r="E19" s="1"/>
      <c r="F19" s="1"/>
      <c r="G19" s="1"/>
      <c r="H19" s="1"/>
      <c r="I19" s="1"/>
      <c r="J19" s="1"/>
    </row>
    <row r="20" spans="1:10" ht="12.75">
      <c r="A20" s="1" t="s">
        <v>27</v>
      </c>
      <c r="B20" s="1"/>
      <c r="C20" s="1"/>
      <c r="D20" s="1"/>
      <c r="E20" s="1">
        <v>173689</v>
      </c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B20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1" t="s">
        <v>0</v>
      </c>
      <c r="B1" s="1" t="s">
        <v>1</v>
      </c>
      <c r="C1" s="7" t="s">
        <v>37</v>
      </c>
      <c r="D1" s="24" t="s">
        <v>30</v>
      </c>
      <c r="E1" s="1" t="s">
        <v>23</v>
      </c>
      <c r="F1" s="1" t="s">
        <v>24</v>
      </c>
      <c r="G1" s="1" t="s">
        <v>25</v>
      </c>
      <c r="H1" s="1" t="s">
        <v>32</v>
      </c>
    </row>
    <row r="2" spans="1:8" ht="12.75">
      <c r="A2" s="1">
        <v>169</v>
      </c>
      <c r="B2" s="1" t="s">
        <v>5</v>
      </c>
      <c r="C2" s="7">
        <v>0.005123775895136604</v>
      </c>
      <c r="D2" s="15">
        <v>2017</v>
      </c>
      <c r="E2" s="1">
        <f>(D2/393655)*5</f>
        <v>0.02561887947568302</v>
      </c>
      <c r="F2" s="1"/>
      <c r="G2" s="1"/>
      <c r="H2" s="1"/>
    </row>
    <row r="3" spans="1:8" ht="12.75">
      <c r="A3" s="1">
        <v>130</v>
      </c>
      <c r="B3" s="1" t="s">
        <v>6</v>
      </c>
      <c r="C3" s="7">
        <v>0.9530299373817175</v>
      </c>
      <c r="D3" s="15">
        <v>375165</v>
      </c>
      <c r="E3" s="1">
        <f>(D3/393655)*5</f>
        <v>4.765149686908588</v>
      </c>
      <c r="F3" s="1">
        <f>(D3/375165)*5</f>
        <v>5</v>
      </c>
      <c r="G3" s="1">
        <v>5</v>
      </c>
      <c r="H3" s="1">
        <v>5</v>
      </c>
    </row>
    <row r="4" spans="1:8" ht="12.75">
      <c r="A4" s="1">
        <v>285</v>
      </c>
      <c r="B4" s="1" t="s">
        <v>7</v>
      </c>
      <c r="C4" s="7">
        <v>0.005027244668554953</v>
      </c>
      <c r="D4" s="15">
        <v>1979</v>
      </c>
      <c r="E4" s="1">
        <f aca="true" t="shared" si="0" ref="E4:E18">(D4/393655)*5</f>
        <v>0.025136223342774766</v>
      </c>
      <c r="F4" s="1"/>
      <c r="G4" s="1"/>
      <c r="H4" s="1"/>
    </row>
    <row r="5" spans="1:8" ht="12.75">
      <c r="A5" s="1">
        <v>255</v>
      </c>
      <c r="B5" s="1" t="s">
        <v>8</v>
      </c>
      <c r="C5" s="7">
        <v>0.000459793473981024</v>
      </c>
      <c r="D5" s="1">
        <v>181</v>
      </c>
      <c r="E5" s="1">
        <f t="shared" si="0"/>
        <v>0.00229896736990512</v>
      </c>
      <c r="F5" s="1"/>
      <c r="G5" s="1"/>
      <c r="H5" s="1"/>
    </row>
    <row r="6" spans="1:8" ht="12.75">
      <c r="A6" s="1">
        <v>175</v>
      </c>
      <c r="B6" s="1" t="s">
        <v>9</v>
      </c>
      <c r="C6" s="7">
        <v>3.302384067267023E-05</v>
      </c>
      <c r="D6" s="1">
        <v>13</v>
      </c>
      <c r="E6" s="1">
        <f t="shared" si="0"/>
        <v>0.00016511920336335115</v>
      </c>
      <c r="F6" s="1"/>
      <c r="G6" s="1"/>
      <c r="H6" s="1"/>
    </row>
    <row r="7" spans="1:8" ht="12.75">
      <c r="A7" s="1">
        <v>352</v>
      </c>
      <c r="B7" s="1" t="s">
        <v>10</v>
      </c>
      <c r="C7" s="7">
        <v>0.00012447447638160318</v>
      </c>
      <c r="D7" s="1">
        <v>49</v>
      </c>
      <c r="E7" s="1">
        <f t="shared" si="0"/>
        <v>0.0006223723819080159</v>
      </c>
      <c r="F7" s="1"/>
      <c r="G7" s="1"/>
      <c r="H7" s="1"/>
    </row>
    <row r="8" spans="1:8" ht="12.75">
      <c r="A8" s="1">
        <v>324</v>
      </c>
      <c r="B8" s="1" t="s">
        <v>11</v>
      </c>
      <c r="C8" s="7">
        <v>0.0003708831337084503</v>
      </c>
      <c r="D8" s="1">
        <v>146</v>
      </c>
      <c r="E8" s="1">
        <f t="shared" si="0"/>
        <v>0.0018544156685422516</v>
      </c>
      <c r="F8" s="1"/>
      <c r="G8" s="1"/>
      <c r="H8" s="1"/>
    </row>
    <row r="9" spans="1:8" ht="12.75">
      <c r="A9" s="1">
        <v>283</v>
      </c>
      <c r="B9" s="1" t="s">
        <v>12</v>
      </c>
      <c r="C9" s="7">
        <v>0.0018671171457240478</v>
      </c>
      <c r="D9" s="1">
        <v>735</v>
      </c>
      <c r="E9" s="1">
        <f t="shared" si="0"/>
        <v>0.00933558572862024</v>
      </c>
      <c r="F9" s="1"/>
      <c r="G9" s="1"/>
      <c r="H9" s="1"/>
    </row>
    <row r="10" spans="1:8" ht="12.75">
      <c r="A10" s="1">
        <v>111</v>
      </c>
      <c r="B10" s="1" t="s">
        <v>13</v>
      </c>
      <c r="C10" s="7">
        <v>0.00018798186229058438</v>
      </c>
      <c r="D10" s="1">
        <v>74</v>
      </c>
      <c r="E10" s="1">
        <f t="shared" si="0"/>
        <v>0.0009399093114529219</v>
      </c>
      <c r="F10" s="1"/>
      <c r="G10" s="1"/>
      <c r="H10" s="1"/>
    </row>
    <row r="11" spans="1:8" ht="12.75">
      <c r="A11" s="1">
        <v>258</v>
      </c>
      <c r="B11" s="1" t="s">
        <v>14</v>
      </c>
      <c r="C11" s="7">
        <v>0.0003937457926356835</v>
      </c>
      <c r="D11" s="1">
        <v>155</v>
      </c>
      <c r="E11" s="1">
        <f t="shared" si="0"/>
        <v>0.0019687289631784176</v>
      </c>
      <c r="F11" s="1"/>
      <c r="G11" s="1"/>
      <c r="H11" s="1"/>
    </row>
    <row r="12" spans="1:8" ht="12.75">
      <c r="A12" s="1">
        <v>204</v>
      </c>
      <c r="B12" s="1" t="s">
        <v>15</v>
      </c>
      <c r="C12" s="7">
        <v>0.01058033049243627</v>
      </c>
      <c r="D12" s="15">
        <v>4165</v>
      </c>
      <c r="E12" s="1">
        <f t="shared" si="0"/>
        <v>0.05290165246218135</v>
      </c>
      <c r="F12" s="1"/>
      <c r="G12" s="1"/>
      <c r="H12" s="1"/>
    </row>
    <row r="13" spans="1:8" ht="12.75">
      <c r="A13" s="1">
        <v>311</v>
      </c>
      <c r="B13" s="1" t="s">
        <v>16</v>
      </c>
      <c r="C13" s="7">
        <v>2.2862658927233238E-05</v>
      </c>
      <c r="D13" s="1">
        <v>9</v>
      </c>
      <c r="E13" s="1">
        <f t="shared" si="0"/>
        <v>0.00011431329463616619</v>
      </c>
      <c r="F13" s="1"/>
      <c r="G13" s="1"/>
      <c r="H13" s="1"/>
    </row>
    <row r="14" spans="1:8" ht="12.75">
      <c r="A14" s="1">
        <v>146</v>
      </c>
      <c r="B14" s="1" t="s">
        <v>17</v>
      </c>
      <c r="C14" s="7">
        <v>0.0004674143602901017</v>
      </c>
      <c r="D14" s="1">
        <v>184</v>
      </c>
      <c r="E14" s="1">
        <f t="shared" si="0"/>
        <v>0.0023370718014505084</v>
      </c>
      <c r="F14" s="1"/>
      <c r="G14" s="1"/>
      <c r="H14" s="1"/>
    </row>
    <row r="15" spans="1:8" ht="12.75">
      <c r="A15" s="1">
        <v>158</v>
      </c>
      <c r="B15" s="1" t="s">
        <v>18</v>
      </c>
      <c r="C15" s="7">
        <v>0.0003200772249812653</v>
      </c>
      <c r="D15" s="1">
        <v>126</v>
      </c>
      <c r="E15" s="1">
        <f t="shared" si="0"/>
        <v>0.0016003861249063267</v>
      </c>
      <c r="F15" s="1"/>
      <c r="G15" s="1"/>
      <c r="H15" s="1"/>
    </row>
    <row r="16" spans="1:8" ht="12.75">
      <c r="A16" s="1">
        <v>351</v>
      </c>
      <c r="B16" s="1" t="s">
        <v>19</v>
      </c>
      <c r="C16" s="7">
        <v>7.366856765441821E-05</v>
      </c>
      <c r="D16" s="1">
        <v>29</v>
      </c>
      <c r="E16" s="1">
        <f t="shared" si="0"/>
        <v>0.00036834283827209103</v>
      </c>
      <c r="F16" s="1"/>
      <c r="G16" s="1"/>
      <c r="H16" s="1"/>
    </row>
    <row r="17" spans="1:8" ht="12.75">
      <c r="A17" s="1">
        <v>192</v>
      </c>
      <c r="B17" s="1" t="s">
        <v>20</v>
      </c>
      <c r="C17" s="7">
        <v>0.0009551510840710775</v>
      </c>
      <c r="D17" s="1">
        <v>376</v>
      </c>
      <c r="E17" s="1">
        <f t="shared" si="0"/>
        <v>0.004775755420355387</v>
      </c>
      <c r="F17" s="1"/>
      <c r="G17" s="1"/>
      <c r="H17" s="1"/>
    </row>
    <row r="18" spans="1:8" ht="12.75">
      <c r="A18" s="1">
        <v>289</v>
      </c>
      <c r="B18" s="1" t="s">
        <v>21</v>
      </c>
      <c r="C18" s="7">
        <v>9.399093114529219E-05</v>
      </c>
      <c r="D18" s="1">
        <v>37</v>
      </c>
      <c r="E18" s="1">
        <f t="shared" si="0"/>
        <v>0.00046995465572646094</v>
      </c>
      <c r="F18" s="1"/>
      <c r="G18" s="1"/>
      <c r="H18" s="1"/>
    </row>
    <row r="19" spans="1:5" ht="12.75">
      <c r="A19" s="1" t="s">
        <v>26</v>
      </c>
      <c r="B19" s="1"/>
      <c r="D19" s="15">
        <v>393655</v>
      </c>
      <c r="E19" s="1"/>
    </row>
    <row r="20" spans="1:5" ht="12.75">
      <c r="A20" s="1" t="s">
        <v>27</v>
      </c>
      <c r="B20" s="1"/>
      <c r="D20" s="7"/>
      <c r="E20" s="1">
        <v>375165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2005-02-22T14:11:53Z</dcterms:created>
  <dcterms:modified xsi:type="dcterms:W3CDTF">2005-02-23T16:55:25Z</dcterms:modified>
  <cp:category/>
  <cp:version/>
  <cp:contentType/>
  <cp:contentStatus/>
</cp:coreProperties>
</file>