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6510" windowHeight="5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Maritza Valenzuela</author>
  </authors>
  <commentList>
    <comment ref="H1" authorId="0">
      <text>
        <r>
          <rPr>
            <b/>
            <sz val="10"/>
            <rFont val="Tahoma"/>
            <family val="0"/>
          </rPr>
          <t>Maritza Valenzuela:</t>
        </r>
        <r>
          <rPr>
            <sz val="10"/>
            <rFont val="Tahoma"/>
            <family val="0"/>
          </rPr>
          <t xml:space="preserve">
For those who sent in an IRV ballot, this formula analyzes whether or not the ballot could be validated</t>
        </r>
      </text>
    </comment>
  </commentList>
</comments>
</file>

<file path=xl/sharedStrings.xml><?xml version="1.0" encoding="utf-8"?>
<sst xmlns="http://schemas.openxmlformats.org/spreadsheetml/2006/main" count="195" uniqueCount="97">
  <si>
    <t>UOCAVA Absentee Return</t>
  </si>
  <si>
    <t>Number Of UOCAVA Absentee Request/Mail Outs</t>
  </si>
  <si>
    <t>All UOCAVA Voters</t>
  </si>
  <si>
    <t>Refer to Notes</t>
  </si>
  <si>
    <t>Only Overseas Military</t>
  </si>
  <si>
    <t>CBQ</t>
  </si>
  <si>
    <t>N/A</t>
  </si>
  <si>
    <t>Runoff Election Held For Which Party(ies)</t>
  </si>
  <si>
    <t>Republican</t>
  </si>
  <si>
    <t>Democratic &amp; Republican Primary Runoff</t>
  </si>
  <si>
    <t>Who Was  Sent  IRV Ballots</t>
  </si>
  <si>
    <t>Valid IRV Ballots</t>
  </si>
  <si>
    <t>Hampton</t>
  </si>
  <si>
    <t>9/40 Counties have both R&amp;D Runoff</t>
  </si>
  <si>
    <t>UOCAVA IRV Return</t>
  </si>
  <si>
    <t>Aiken</t>
  </si>
  <si>
    <t xml:space="preserve">Anderson    </t>
  </si>
  <si>
    <t xml:space="preserve">Bamberg    </t>
  </si>
  <si>
    <t xml:space="preserve">Barwell    </t>
  </si>
  <si>
    <t xml:space="preserve">Beaufort    </t>
  </si>
  <si>
    <t xml:space="preserve">Berkeley    </t>
  </si>
  <si>
    <t xml:space="preserve">Calhoun    </t>
  </si>
  <si>
    <t xml:space="preserve">Charleston    </t>
  </si>
  <si>
    <t xml:space="preserve">Cherokee    </t>
  </si>
  <si>
    <t xml:space="preserve">Chester    </t>
  </si>
  <si>
    <t xml:space="preserve">Chesterfield    </t>
  </si>
  <si>
    <t xml:space="preserve">Clarendon    </t>
  </si>
  <si>
    <t xml:space="preserve">Colleton    </t>
  </si>
  <si>
    <t xml:space="preserve">Darlington    </t>
  </si>
  <si>
    <t xml:space="preserve">Dillion    </t>
  </si>
  <si>
    <t xml:space="preserve">Dorchester    </t>
  </si>
  <si>
    <t xml:space="preserve">Fairfield    </t>
  </si>
  <si>
    <t xml:space="preserve">Florence City    </t>
  </si>
  <si>
    <t xml:space="preserve">Greenville    </t>
  </si>
  <si>
    <t xml:space="preserve">Edgefield    </t>
  </si>
  <si>
    <t xml:space="preserve">Horry    </t>
  </si>
  <si>
    <t xml:space="preserve">Jasper    </t>
  </si>
  <si>
    <t xml:space="preserve">Kershaw    </t>
  </si>
  <si>
    <t xml:space="preserve">Laurens    </t>
  </si>
  <si>
    <t xml:space="preserve">Lexington    </t>
  </si>
  <si>
    <t xml:space="preserve">Marion    </t>
  </si>
  <si>
    <t xml:space="preserve">Marlboro    </t>
  </si>
  <si>
    <t xml:space="preserve">Newberry    </t>
  </si>
  <si>
    <t xml:space="preserve">McCormick    </t>
  </si>
  <si>
    <t xml:space="preserve">Pickens    </t>
  </si>
  <si>
    <t xml:space="preserve">Oconee    </t>
  </si>
  <si>
    <t xml:space="preserve">Orangeburg    </t>
  </si>
  <si>
    <t xml:space="preserve">Richland    </t>
  </si>
  <si>
    <t xml:space="preserve">Saluda    </t>
  </si>
  <si>
    <t xml:space="preserve">Spartanburg    </t>
  </si>
  <si>
    <t xml:space="preserve">Sumter    </t>
  </si>
  <si>
    <t xml:space="preserve">York    </t>
  </si>
  <si>
    <t xml:space="preserve">Abbeville    </t>
  </si>
  <si>
    <t xml:space="preserve">Allendale    </t>
  </si>
  <si>
    <t># UOCAVA Absentee Request/Mail Outs</t>
  </si>
  <si>
    <t>Average UOCAVA Primary Participation</t>
  </si>
  <si>
    <t>Average # Ballots Mailed Out</t>
  </si>
  <si>
    <t>STATISTICS</t>
  </si>
  <si>
    <t xml:space="preserve"> % Decline from primary to runoff</t>
  </si>
  <si>
    <t>Primary &amp; primary runoff dates: 6/13/2006 &amp; 6/27/2006 respectively</t>
  </si>
  <si>
    <t>Primary &amp; Primary runoff ballots could be returned individually or collectivly</t>
  </si>
  <si>
    <t>Directions were enclosed with all UOCAVA ballots mailed out</t>
  </si>
  <si>
    <t>State election commission provided traning to all county election boards</t>
  </si>
  <si>
    <t>Primary &amp; runoff ballots must be returned by the day of election: no postmarked ballot will accepted late as seen in Arkansas</t>
  </si>
  <si>
    <t>UOCAVA citizens may vote in local and state elections in additon to federal elections</t>
  </si>
  <si>
    <t>Who is  sent  IRV ballots</t>
  </si>
  <si>
    <t>Valid IRV ballots</t>
  </si>
  <si>
    <t>South Carolina</t>
  </si>
  <si>
    <t>Overseas UOCAVA IRV Return</t>
  </si>
  <si>
    <t xml:space="preserve">   South Carolina</t>
  </si>
  <si>
    <t>Total # of ballots returned</t>
  </si>
  <si>
    <t>Total # of ballots mailed out</t>
  </si>
  <si>
    <t>Total # of IRV returned</t>
  </si>
  <si>
    <t>Average UOCAVA Absentee Ballots Returned</t>
  </si>
  <si>
    <t>UOCAVA Absentee Ballots Return</t>
  </si>
  <si>
    <r>
      <t xml:space="preserve">IRV Comprehension Rate:  </t>
    </r>
    <r>
      <rPr>
        <sz val="10"/>
        <rFont val="Times New Roman"/>
        <family val="1"/>
      </rPr>
      <t># of IRV ballots returned/# of IRV ballots Validated</t>
    </r>
  </si>
  <si>
    <r>
      <t>Primary Participation:</t>
    </r>
    <r>
      <rPr>
        <sz val="10"/>
        <rFont val="Times New Roman"/>
        <family val="1"/>
      </rPr>
      <t xml:space="preserve"> # of UOCAVA ballots mailed out/# of UOCAVA ballots returned</t>
    </r>
  </si>
  <si>
    <r>
      <t>Runoff Participation:</t>
    </r>
    <r>
      <rPr>
        <sz val="10"/>
        <rFont val="Times New Roman"/>
        <family val="1"/>
      </rPr>
      <t xml:space="preserve"> # of UOCAVA ballots mailed out/# of IRV returns</t>
    </r>
  </si>
  <si>
    <t>UOCAVA ballots are mailed overseas 45 days prior to primary election</t>
  </si>
  <si>
    <t>SC policy enables UOCAVA voters to vote in runoff without voting in primary</t>
  </si>
  <si>
    <t>Average Valid IRV Ballots</t>
  </si>
  <si>
    <t>Average Overseas UOCAVA IRV Return</t>
  </si>
  <si>
    <t>Total Valid IRV Balltots</t>
  </si>
  <si>
    <t>Average Comprehension: Excluding Counties that do not have IRV data</t>
  </si>
  <si>
    <t>Average UOCAVA Primary Participation:  Excluding Counties that do not have IRV data</t>
  </si>
  <si>
    <t>Average % of UOCAVA voters who participated in runoff election:  Excluding Counties that do not have IRV data</t>
  </si>
  <si>
    <t xml:space="preserve"> % Decline from primary to runoff:  Excluding Counties that do not have IRV data</t>
  </si>
  <si>
    <t>Uniform Policies throughout the state of South Carolina include:</t>
  </si>
  <si>
    <r>
      <t xml:space="preserve">% Decline from primary to runoff: </t>
    </r>
    <r>
      <rPr>
        <sz val="10"/>
        <rFont val="Times New Roman"/>
        <family val="1"/>
      </rPr>
      <t xml:space="preserve"> (% UOCAVA Participated in Primary/% of UOCAVA voters who participated in runoff &amp; primary)</t>
    </r>
  </si>
  <si>
    <r>
      <t xml:space="preserve">Participation in runoff after participating in primary: </t>
    </r>
    <r>
      <rPr>
        <sz val="10"/>
        <rFont val="Times New Roman"/>
        <family val="1"/>
      </rPr>
      <t>IRV returned/primary ballots returned</t>
    </r>
  </si>
  <si>
    <t>% participated in runoff after voting in primary</t>
  </si>
  <si>
    <t>Total Valid IRV Balltots Excluding Counties that do not have IRV data</t>
  </si>
  <si>
    <t>Total # of IRV returned Excluding Counties that do not have IRV data</t>
  </si>
  <si>
    <t>Total # of ballots returned Excluding Counties that do not have IRV data</t>
  </si>
  <si>
    <t>% participated in runoff after voting in primary: Excluding Counties that do not have IRV data</t>
  </si>
  <si>
    <t>Average IRV Comprehension</t>
  </si>
  <si>
    <t>UOCAVA runoff participation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</si>
</sst>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11"/>
      <name val="Arial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10" fontId="5" fillId="0" borderId="1" xfId="0" applyNumberFormat="1" applyFont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10" fontId="5" fillId="2" borderId="1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right" wrapText="1"/>
    </xf>
    <xf numFmtId="10" fontId="7" fillId="0" borderId="1" xfId="0" applyNumberFormat="1" applyFont="1" applyBorder="1" applyAlignment="1">
      <alignment horizontal="right" wrapText="1"/>
    </xf>
    <xf numFmtId="10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10" fontId="5" fillId="0" borderId="1" xfId="0" applyNumberFormat="1" applyFont="1" applyFill="1" applyBorder="1" applyAlignment="1">
      <alignment horizontal="right" wrapText="1"/>
    </xf>
    <xf numFmtId="10" fontId="4" fillId="0" borderId="0" xfId="0" applyNumberFormat="1" applyFont="1" applyAlignment="1">
      <alignment/>
    </xf>
    <xf numFmtId="10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536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14.28125" style="1" customWidth="1"/>
    <col min="2" max="2" width="11.421875" style="1" customWidth="1"/>
    <col min="3" max="3" width="12.140625" style="1" customWidth="1"/>
    <col min="4" max="4" width="11.28125" style="1" customWidth="1"/>
    <col min="5" max="6" width="11.7109375" style="1" customWidth="1"/>
    <col min="7" max="7" width="11.57421875" style="1" customWidth="1"/>
    <col min="8" max="8" width="13.00390625" style="1" customWidth="1"/>
    <col min="9" max="9" width="12.57421875" style="1" customWidth="1"/>
    <col min="10" max="10" width="31.140625" style="1" customWidth="1"/>
    <col min="11" max="11" width="32.57421875" style="1" customWidth="1"/>
    <col min="12" max="12" width="27.140625" style="1" customWidth="1"/>
    <col min="13" max="13" width="26.28125" style="1" customWidth="1"/>
    <col min="14" max="14" width="20.7109375" style="1" customWidth="1"/>
    <col min="15" max="16" width="16.00390625" style="1" customWidth="1"/>
    <col min="17" max="17" width="14.421875" style="1" customWidth="1"/>
    <col min="18" max="18" width="19.28125" style="1" customWidth="1"/>
    <col min="19" max="19" width="14.140625" style="1" customWidth="1"/>
    <col min="20" max="20" width="13.28125" style="1" customWidth="1"/>
    <col min="21" max="21" width="13.421875" style="1" customWidth="1"/>
    <col min="22" max="22" width="11.00390625" style="1" customWidth="1"/>
    <col min="23" max="23" width="9.57421875" style="1" bestFit="1" customWidth="1"/>
    <col min="24" max="16384" width="9.140625" style="1" customWidth="1"/>
  </cols>
  <sheetData>
    <row r="1" spans="1:12" ht="127.5">
      <c r="A1" s="24" t="s">
        <v>67</v>
      </c>
      <c r="B1" s="14" t="s">
        <v>7</v>
      </c>
      <c r="C1" s="14" t="s">
        <v>65</v>
      </c>
      <c r="D1" s="14" t="s">
        <v>54</v>
      </c>
      <c r="E1" s="14" t="s">
        <v>0</v>
      </c>
      <c r="F1" s="14" t="s">
        <v>14</v>
      </c>
      <c r="G1" s="14" t="s">
        <v>66</v>
      </c>
      <c r="H1" s="15" t="s">
        <v>75</v>
      </c>
      <c r="I1" s="15" t="s">
        <v>76</v>
      </c>
      <c r="J1" s="15" t="s">
        <v>77</v>
      </c>
      <c r="K1" s="14" t="s">
        <v>88</v>
      </c>
      <c r="L1" s="15" t="s">
        <v>89</v>
      </c>
    </row>
    <row r="2" spans="1:12" ht="25.5">
      <c r="A2" s="4" t="s">
        <v>52</v>
      </c>
      <c r="B2" s="3" t="s">
        <v>8</v>
      </c>
      <c r="C2" s="3" t="s">
        <v>2</v>
      </c>
      <c r="D2" s="3">
        <v>10</v>
      </c>
      <c r="E2" s="3">
        <v>4</v>
      </c>
      <c r="F2" s="3">
        <v>1</v>
      </c>
      <c r="G2" s="3">
        <v>1</v>
      </c>
      <c r="H2" s="5">
        <f aca="true" t="shared" si="0" ref="H2:H41">G2/F2</f>
        <v>1</v>
      </c>
      <c r="I2" s="5">
        <f aca="true" t="shared" si="1" ref="I2:I41">E2/D2</f>
        <v>0.4</v>
      </c>
      <c r="J2" s="5">
        <f aca="true" t="shared" si="2" ref="J2:J41">F2/D2</f>
        <v>0.1</v>
      </c>
      <c r="K2" s="5">
        <f>(I2-J2)/I2</f>
        <v>0.7500000000000001</v>
      </c>
      <c r="L2" s="21">
        <f aca="true" t="shared" si="3" ref="L2:L41">F2/E2</f>
        <v>0.25</v>
      </c>
    </row>
    <row r="3" spans="1:12" ht="25.5">
      <c r="A3" s="4" t="s">
        <v>15</v>
      </c>
      <c r="B3" s="3" t="s">
        <v>8</v>
      </c>
      <c r="C3" s="3" t="s">
        <v>2</v>
      </c>
      <c r="D3" s="3">
        <v>142</v>
      </c>
      <c r="E3" s="3">
        <v>10</v>
      </c>
      <c r="F3" s="3">
        <v>8</v>
      </c>
      <c r="G3" s="3">
        <v>8</v>
      </c>
      <c r="H3" s="5">
        <f t="shared" si="0"/>
        <v>1</v>
      </c>
      <c r="I3" s="5">
        <f t="shared" si="1"/>
        <v>0.07042253521126761</v>
      </c>
      <c r="J3" s="5">
        <f t="shared" si="2"/>
        <v>0.056338028169014086</v>
      </c>
      <c r="K3" s="5">
        <f aca="true" t="shared" si="4" ref="K3:K41">(I3-J3)/I3</f>
        <v>0.2</v>
      </c>
      <c r="L3" s="21">
        <f t="shared" si="3"/>
        <v>0.8</v>
      </c>
    </row>
    <row r="4" spans="1:12" ht="25.5">
      <c r="A4" s="4" t="s">
        <v>53</v>
      </c>
      <c r="B4" s="3" t="s">
        <v>8</v>
      </c>
      <c r="C4" s="3" t="s">
        <v>2</v>
      </c>
      <c r="D4" s="3">
        <v>31</v>
      </c>
      <c r="E4" s="3">
        <v>11</v>
      </c>
      <c r="F4" s="3">
        <v>2</v>
      </c>
      <c r="G4" s="3">
        <v>2</v>
      </c>
      <c r="H4" s="5">
        <f t="shared" si="0"/>
        <v>1</v>
      </c>
      <c r="I4" s="5">
        <f t="shared" si="1"/>
        <v>0.3548387096774194</v>
      </c>
      <c r="J4" s="5">
        <f t="shared" si="2"/>
        <v>0.06451612903225806</v>
      </c>
      <c r="K4" s="5">
        <f t="shared" si="4"/>
        <v>0.8181818181818182</v>
      </c>
      <c r="L4" s="21">
        <f t="shared" si="3"/>
        <v>0.18181818181818182</v>
      </c>
    </row>
    <row r="5" spans="1:12" ht="25.5">
      <c r="A5" s="4" t="s">
        <v>16</v>
      </c>
      <c r="B5" s="3" t="s">
        <v>8</v>
      </c>
      <c r="C5" s="3" t="s">
        <v>2</v>
      </c>
      <c r="D5" s="3">
        <v>104</v>
      </c>
      <c r="E5" s="3">
        <v>7</v>
      </c>
      <c r="F5" s="3" t="s">
        <v>6</v>
      </c>
      <c r="G5" s="3" t="s">
        <v>6</v>
      </c>
      <c r="H5" s="5" t="e">
        <f t="shared" si="0"/>
        <v>#VALUE!</v>
      </c>
      <c r="I5" s="5">
        <f t="shared" si="1"/>
        <v>0.0673076923076923</v>
      </c>
      <c r="J5" s="5" t="e">
        <f t="shared" si="2"/>
        <v>#VALUE!</v>
      </c>
      <c r="K5" s="5" t="e">
        <f t="shared" si="4"/>
        <v>#VALUE!</v>
      </c>
      <c r="L5" s="21" t="e">
        <f t="shared" si="3"/>
        <v>#VALUE!</v>
      </c>
    </row>
    <row r="6" spans="1:12" ht="25.5">
      <c r="A6" s="4" t="s">
        <v>17</v>
      </c>
      <c r="B6" s="3" t="s">
        <v>8</v>
      </c>
      <c r="C6" s="3" t="s">
        <v>2</v>
      </c>
      <c r="D6" s="3">
        <v>3</v>
      </c>
      <c r="E6" s="3">
        <v>3</v>
      </c>
      <c r="F6" s="3">
        <v>1</v>
      </c>
      <c r="G6" s="3">
        <v>1</v>
      </c>
      <c r="H6" s="5">
        <f t="shared" si="0"/>
        <v>1</v>
      </c>
      <c r="I6" s="5">
        <f t="shared" si="1"/>
        <v>1</v>
      </c>
      <c r="J6" s="5">
        <f t="shared" si="2"/>
        <v>0.3333333333333333</v>
      </c>
      <c r="K6" s="5">
        <f t="shared" si="4"/>
        <v>0.6666666666666667</v>
      </c>
      <c r="L6" s="21">
        <f t="shared" si="3"/>
        <v>0.3333333333333333</v>
      </c>
    </row>
    <row r="7" spans="1:12" ht="14.25">
      <c r="A7" s="4" t="s">
        <v>18</v>
      </c>
      <c r="B7" s="3" t="s">
        <v>8</v>
      </c>
      <c r="C7" s="3" t="s">
        <v>6</v>
      </c>
      <c r="D7" s="3">
        <v>12</v>
      </c>
      <c r="E7" s="3">
        <v>1</v>
      </c>
      <c r="F7" s="3" t="s">
        <v>6</v>
      </c>
      <c r="G7" s="3" t="s">
        <v>6</v>
      </c>
      <c r="H7" s="5" t="e">
        <f t="shared" si="0"/>
        <v>#VALUE!</v>
      </c>
      <c r="I7" s="5">
        <f t="shared" si="1"/>
        <v>0.08333333333333333</v>
      </c>
      <c r="J7" s="5" t="e">
        <f t="shared" si="2"/>
        <v>#VALUE!</v>
      </c>
      <c r="K7" s="5" t="e">
        <f>(I7-J7)/I7</f>
        <v>#VALUE!</v>
      </c>
      <c r="L7" s="21" t="e">
        <f t="shared" si="3"/>
        <v>#VALUE!</v>
      </c>
    </row>
    <row r="8" spans="1:12" ht="25.5">
      <c r="A8" s="4" t="s">
        <v>19</v>
      </c>
      <c r="B8" s="3" t="s">
        <v>8</v>
      </c>
      <c r="C8" s="3" t="s">
        <v>2</v>
      </c>
      <c r="D8" s="3">
        <v>62</v>
      </c>
      <c r="E8" s="3">
        <v>2</v>
      </c>
      <c r="F8" s="3">
        <v>2</v>
      </c>
      <c r="G8" s="3">
        <v>2</v>
      </c>
      <c r="H8" s="5">
        <f t="shared" si="0"/>
        <v>1</v>
      </c>
      <c r="I8" s="5">
        <f t="shared" si="1"/>
        <v>0.03225806451612903</v>
      </c>
      <c r="J8" s="5">
        <f t="shared" si="2"/>
        <v>0.03225806451612903</v>
      </c>
      <c r="K8" s="5">
        <f t="shared" si="4"/>
        <v>0</v>
      </c>
      <c r="L8" s="21">
        <f t="shared" si="3"/>
        <v>1</v>
      </c>
    </row>
    <row r="9" spans="1:12" ht="25.5">
      <c r="A9" s="4" t="s">
        <v>20</v>
      </c>
      <c r="B9" s="3" t="s">
        <v>8</v>
      </c>
      <c r="C9" s="3" t="s">
        <v>2</v>
      </c>
      <c r="D9" s="3">
        <v>264</v>
      </c>
      <c r="E9" s="3">
        <v>20</v>
      </c>
      <c r="F9" s="3">
        <v>20</v>
      </c>
      <c r="G9" s="3">
        <v>20</v>
      </c>
      <c r="H9" s="5">
        <f t="shared" si="0"/>
        <v>1</v>
      </c>
      <c r="I9" s="5">
        <f t="shared" si="1"/>
        <v>0.07575757575757576</v>
      </c>
      <c r="J9" s="5">
        <f t="shared" si="2"/>
        <v>0.07575757575757576</v>
      </c>
      <c r="K9" s="5">
        <f t="shared" si="4"/>
        <v>0</v>
      </c>
      <c r="L9" s="21">
        <f t="shared" si="3"/>
        <v>1</v>
      </c>
    </row>
    <row r="10" spans="1:12" ht="38.25">
      <c r="A10" s="4" t="s">
        <v>21</v>
      </c>
      <c r="B10" s="4" t="s">
        <v>8</v>
      </c>
      <c r="C10" s="4" t="s">
        <v>4</v>
      </c>
      <c r="D10" s="4">
        <v>23</v>
      </c>
      <c r="E10" s="4">
        <v>6</v>
      </c>
      <c r="F10" s="4">
        <v>6</v>
      </c>
      <c r="G10" s="4">
        <v>6</v>
      </c>
      <c r="H10" s="19">
        <f t="shared" si="0"/>
        <v>1</v>
      </c>
      <c r="I10" s="19">
        <f t="shared" si="1"/>
        <v>0.2608695652173913</v>
      </c>
      <c r="J10" s="19">
        <f t="shared" si="2"/>
        <v>0.2608695652173913</v>
      </c>
      <c r="K10" s="19">
        <f t="shared" si="4"/>
        <v>0</v>
      </c>
      <c r="L10" s="21">
        <f t="shared" si="3"/>
        <v>1</v>
      </c>
    </row>
    <row r="11" spans="1:12" ht="63.75">
      <c r="A11" s="4" t="s">
        <v>22</v>
      </c>
      <c r="B11" s="4" t="s">
        <v>9</v>
      </c>
      <c r="C11" s="4" t="s">
        <v>2</v>
      </c>
      <c r="D11" s="4">
        <v>463</v>
      </c>
      <c r="E11" s="4">
        <v>55</v>
      </c>
      <c r="F11" s="4" t="s">
        <v>3</v>
      </c>
      <c r="G11" s="4" t="s">
        <v>3</v>
      </c>
      <c r="H11" s="5" t="e">
        <f t="shared" si="0"/>
        <v>#VALUE!</v>
      </c>
      <c r="I11" s="5">
        <f t="shared" si="1"/>
        <v>0.11879049676025918</v>
      </c>
      <c r="J11" s="5" t="e">
        <f t="shared" si="2"/>
        <v>#VALUE!</v>
      </c>
      <c r="K11" s="5" t="e">
        <f t="shared" si="4"/>
        <v>#VALUE!</v>
      </c>
      <c r="L11" s="21" t="e">
        <f t="shared" si="3"/>
        <v>#VALUE!</v>
      </c>
    </row>
    <row r="12" spans="1:12" ht="14.25">
      <c r="A12" s="4" t="s">
        <v>23</v>
      </c>
      <c r="B12" s="3" t="s">
        <v>8</v>
      </c>
      <c r="C12" s="3" t="s">
        <v>6</v>
      </c>
      <c r="D12" s="3">
        <v>17</v>
      </c>
      <c r="E12" s="3">
        <v>2</v>
      </c>
      <c r="F12" s="3" t="s">
        <v>6</v>
      </c>
      <c r="G12" s="3" t="s">
        <v>6</v>
      </c>
      <c r="H12" s="5" t="e">
        <f t="shared" si="0"/>
        <v>#VALUE!</v>
      </c>
      <c r="I12" s="5">
        <f t="shared" si="1"/>
        <v>0.11764705882352941</v>
      </c>
      <c r="J12" s="5" t="e">
        <f t="shared" si="2"/>
        <v>#VALUE!</v>
      </c>
      <c r="K12" s="5" t="e">
        <f t="shared" si="4"/>
        <v>#VALUE!</v>
      </c>
      <c r="L12" s="21" t="e">
        <f t="shared" si="3"/>
        <v>#VALUE!</v>
      </c>
    </row>
    <row r="13" spans="1:12" ht="63.75">
      <c r="A13" s="4" t="s">
        <v>24</v>
      </c>
      <c r="B13" s="4" t="s">
        <v>9</v>
      </c>
      <c r="C13" s="4" t="s">
        <v>2</v>
      </c>
      <c r="D13" s="4">
        <v>24</v>
      </c>
      <c r="E13" s="4">
        <v>4</v>
      </c>
      <c r="F13" s="4">
        <v>4</v>
      </c>
      <c r="G13" s="4">
        <v>4</v>
      </c>
      <c r="H13" s="19">
        <f t="shared" si="0"/>
        <v>1</v>
      </c>
      <c r="I13" s="19">
        <f t="shared" si="1"/>
        <v>0.16666666666666666</v>
      </c>
      <c r="J13" s="19">
        <f t="shared" si="2"/>
        <v>0.16666666666666666</v>
      </c>
      <c r="K13" s="19">
        <f t="shared" si="4"/>
        <v>0</v>
      </c>
      <c r="L13" s="21">
        <f t="shared" si="3"/>
        <v>1</v>
      </c>
    </row>
    <row r="14" spans="1:12" ht="63.75">
      <c r="A14" s="4" t="s">
        <v>25</v>
      </c>
      <c r="B14" s="4" t="s">
        <v>9</v>
      </c>
      <c r="C14" s="4" t="s">
        <v>2</v>
      </c>
      <c r="D14" s="4">
        <v>26</v>
      </c>
      <c r="E14" s="4">
        <v>11</v>
      </c>
      <c r="F14" s="4">
        <v>7</v>
      </c>
      <c r="G14" s="4">
        <v>7</v>
      </c>
      <c r="H14" s="19">
        <f t="shared" si="0"/>
        <v>1</v>
      </c>
      <c r="I14" s="19">
        <f t="shared" si="1"/>
        <v>0.4230769230769231</v>
      </c>
      <c r="J14" s="19">
        <f t="shared" si="2"/>
        <v>0.2692307692307692</v>
      </c>
      <c r="K14" s="19">
        <f t="shared" si="4"/>
        <v>0.36363636363636365</v>
      </c>
      <c r="L14" s="21">
        <f t="shared" si="3"/>
        <v>0.6363636363636364</v>
      </c>
    </row>
    <row r="15" spans="1:12" ht="14.25">
      <c r="A15" s="4" t="s">
        <v>26</v>
      </c>
      <c r="B15" s="3" t="s">
        <v>8</v>
      </c>
      <c r="C15" s="3" t="s">
        <v>6</v>
      </c>
      <c r="D15" s="3">
        <v>71</v>
      </c>
      <c r="E15" s="3">
        <v>13</v>
      </c>
      <c r="F15" s="3" t="s">
        <v>6</v>
      </c>
      <c r="G15" s="3" t="s">
        <v>6</v>
      </c>
      <c r="H15" s="5" t="e">
        <f t="shared" si="0"/>
        <v>#VALUE!</v>
      </c>
      <c r="I15" s="5">
        <f t="shared" si="1"/>
        <v>0.18309859154929578</v>
      </c>
      <c r="J15" s="5" t="e">
        <f t="shared" si="2"/>
        <v>#VALUE!</v>
      </c>
      <c r="K15" s="5" t="e">
        <f t="shared" si="4"/>
        <v>#VALUE!</v>
      </c>
      <c r="L15" s="21" t="e">
        <f t="shared" si="3"/>
        <v>#VALUE!</v>
      </c>
    </row>
    <row r="16" spans="1:12" ht="25.5">
      <c r="A16" s="4" t="s">
        <v>27</v>
      </c>
      <c r="B16" s="3" t="s">
        <v>8</v>
      </c>
      <c r="C16" s="3" t="s">
        <v>2</v>
      </c>
      <c r="D16" s="3">
        <v>45</v>
      </c>
      <c r="E16" s="3">
        <v>5</v>
      </c>
      <c r="F16" s="3">
        <v>5</v>
      </c>
      <c r="G16" s="3">
        <v>5</v>
      </c>
      <c r="H16" s="5">
        <f t="shared" si="0"/>
        <v>1</v>
      </c>
      <c r="I16" s="5">
        <f t="shared" si="1"/>
        <v>0.1111111111111111</v>
      </c>
      <c r="J16" s="5">
        <f t="shared" si="2"/>
        <v>0.1111111111111111</v>
      </c>
      <c r="K16" s="5">
        <f t="shared" si="4"/>
        <v>0</v>
      </c>
      <c r="L16" s="21">
        <f t="shared" si="3"/>
        <v>1</v>
      </c>
    </row>
    <row r="17" spans="1:12" ht="63.75">
      <c r="A17" s="4" t="s">
        <v>28</v>
      </c>
      <c r="B17" s="4" t="s">
        <v>9</v>
      </c>
      <c r="C17" s="4" t="s">
        <v>2</v>
      </c>
      <c r="D17" s="4">
        <v>46</v>
      </c>
      <c r="E17" s="4">
        <v>4</v>
      </c>
      <c r="F17" s="4">
        <v>5</v>
      </c>
      <c r="G17" s="4">
        <v>5</v>
      </c>
      <c r="H17" s="19">
        <f t="shared" si="0"/>
        <v>1</v>
      </c>
      <c r="I17" s="19">
        <f t="shared" si="1"/>
        <v>0.08695652173913043</v>
      </c>
      <c r="J17" s="19">
        <f t="shared" si="2"/>
        <v>0.10869565217391304</v>
      </c>
      <c r="K17" s="19">
        <f t="shared" si="4"/>
        <v>-0.25</v>
      </c>
      <c r="L17" s="21">
        <f t="shared" si="3"/>
        <v>1.25</v>
      </c>
    </row>
    <row r="18" spans="1:12" ht="14.25">
      <c r="A18" s="4" t="s">
        <v>29</v>
      </c>
      <c r="B18" s="3" t="s">
        <v>8</v>
      </c>
      <c r="C18" s="3" t="s">
        <v>6</v>
      </c>
      <c r="D18" s="3">
        <v>28</v>
      </c>
      <c r="E18" s="3">
        <v>6</v>
      </c>
      <c r="F18" s="3" t="s">
        <v>6</v>
      </c>
      <c r="G18" s="3" t="s">
        <v>6</v>
      </c>
      <c r="H18" s="5" t="e">
        <f t="shared" si="0"/>
        <v>#VALUE!</v>
      </c>
      <c r="I18" s="5">
        <f t="shared" si="1"/>
        <v>0.21428571428571427</v>
      </c>
      <c r="J18" s="5" t="e">
        <f t="shared" si="2"/>
        <v>#VALUE!</v>
      </c>
      <c r="K18" s="5" t="e">
        <f t="shared" si="4"/>
        <v>#VALUE!</v>
      </c>
      <c r="L18" s="21" t="e">
        <f t="shared" si="3"/>
        <v>#VALUE!</v>
      </c>
    </row>
    <row r="19" spans="1:12" ht="63.75">
      <c r="A19" s="4" t="s">
        <v>30</v>
      </c>
      <c r="B19" s="3" t="s">
        <v>9</v>
      </c>
      <c r="C19" s="3" t="s">
        <v>2</v>
      </c>
      <c r="D19" s="3">
        <v>179</v>
      </c>
      <c r="E19" s="3">
        <v>12</v>
      </c>
      <c r="F19" s="3">
        <v>11</v>
      </c>
      <c r="G19" s="3" t="s">
        <v>5</v>
      </c>
      <c r="H19" s="5" t="e">
        <f t="shared" si="0"/>
        <v>#VALUE!</v>
      </c>
      <c r="I19" s="5">
        <f t="shared" si="1"/>
        <v>0.0670391061452514</v>
      </c>
      <c r="J19" s="5">
        <f t="shared" si="2"/>
        <v>0.061452513966480445</v>
      </c>
      <c r="K19" s="5">
        <f t="shared" si="4"/>
        <v>0.08333333333333336</v>
      </c>
      <c r="L19" s="21">
        <f t="shared" si="3"/>
        <v>0.9166666666666666</v>
      </c>
    </row>
    <row r="20" spans="1:12" ht="25.5">
      <c r="A20" s="4" t="s">
        <v>31</v>
      </c>
      <c r="B20" s="3" t="s">
        <v>8</v>
      </c>
      <c r="C20" s="3" t="s">
        <v>2</v>
      </c>
      <c r="D20" s="3">
        <v>6</v>
      </c>
      <c r="E20" s="3">
        <v>4</v>
      </c>
      <c r="F20" s="3">
        <v>4</v>
      </c>
      <c r="G20" s="3">
        <v>4</v>
      </c>
      <c r="H20" s="5">
        <f t="shared" si="0"/>
        <v>1</v>
      </c>
      <c r="I20" s="5">
        <f t="shared" si="1"/>
        <v>0.6666666666666666</v>
      </c>
      <c r="J20" s="5">
        <f t="shared" si="2"/>
        <v>0.6666666666666666</v>
      </c>
      <c r="K20" s="5">
        <f t="shared" si="4"/>
        <v>0</v>
      </c>
      <c r="L20" s="21">
        <f t="shared" si="3"/>
        <v>1</v>
      </c>
    </row>
    <row r="21" spans="1:12" ht="63.75">
      <c r="A21" s="4" t="s">
        <v>32</v>
      </c>
      <c r="B21" s="3" t="s">
        <v>9</v>
      </c>
      <c r="C21" s="3" t="s">
        <v>2</v>
      </c>
      <c r="D21" s="3">
        <v>80</v>
      </c>
      <c r="E21" s="3">
        <v>6</v>
      </c>
      <c r="F21" s="3">
        <v>6</v>
      </c>
      <c r="G21" s="3">
        <v>6</v>
      </c>
      <c r="H21" s="5">
        <f t="shared" si="0"/>
        <v>1</v>
      </c>
      <c r="I21" s="5">
        <f t="shared" si="1"/>
        <v>0.075</v>
      </c>
      <c r="J21" s="5">
        <f t="shared" si="2"/>
        <v>0.075</v>
      </c>
      <c r="K21" s="5">
        <f t="shared" si="4"/>
        <v>0</v>
      </c>
      <c r="L21" s="21">
        <f t="shared" si="3"/>
        <v>1</v>
      </c>
    </row>
    <row r="22" spans="1:12" ht="14.25">
      <c r="A22" s="4" t="s">
        <v>33</v>
      </c>
      <c r="B22" s="3" t="s">
        <v>8</v>
      </c>
      <c r="C22" s="3" t="s">
        <v>6</v>
      </c>
      <c r="D22" s="3">
        <v>412</v>
      </c>
      <c r="E22" s="3">
        <v>46</v>
      </c>
      <c r="F22" s="3" t="s">
        <v>6</v>
      </c>
      <c r="G22" s="3" t="s">
        <v>6</v>
      </c>
      <c r="H22" s="5" t="e">
        <f t="shared" si="0"/>
        <v>#VALUE!</v>
      </c>
      <c r="I22" s="5">
        <f t="shared" si="1"/>
        <v>0.11165048543689321</v>
      </c>
      <c r="J22" s="5" t="e">
        <f t="shared" si="2"/>
        <v>#VALUE!</v>
      </c>
      <c r="K22" s="5" t="e">
        <f t="shared" si="4"/>
        <v>#VALUE!</v>
      </c>
      <c r="L22" s="21" t="e">
        <f t="shared" si="3"/>
        <v>#VALUE!</v>
      </c>
    </row>
    <row r="23" spans="1:12" ht="25.5">
      <c r="A23" s="4" t="s">
        <v>34</v>
      </c>
      <c r="B23" s="3" t="s">
        <v>8</v>
      </c>
      <c r="C23" s="3" t="s">
        <v>2</v>
      </c>
      <c r="D23" s="3">
        <v>28</v>
      </c>
      <c r="E23" s="3">
        <v>15</v>
      </c>
      <c r="F23" s="3">
        <v>15</v>
      </c>
      <c r="G23" s="3">
        <v>15</v>
      </c>
      <c r="H23" s="5">
        <f t="shared" si="0"/>
        <v>1</v>
      </c>
      <c r="I23" s="5">
        <f t="shared" si="1"/>
        <v>0.5357142857142857</v>
      </c>
      <c r="J23" s="5">
        <f t="shared" si="2"/>
        <v>0.5357142857142857</v>
      </c>
      <c r="K23" s="5">
        <f t="shared" si="4"/>
        <v>0</v>
      </c>
      <c r="L23" s="21">
        <f t="shared" si="3"/>
        <v>1</v>
      </c>
    </row>
    <row r="24" spans="1:12" ht="63.75">
      <c r="A24" s="4" t="s">
        <v>12</v>
      </c>
      <c r="B24" s="4" t="s">
        <v>9</v>
      </c>
      <c r="C24" s="4" t="s">
        <v>2</v>
      </c>
      <c r="D24" s="4">
        <v>25</v>
      </c>
      <c r="E24" s="4">
        <v>10</v>
      </c>
      <c r="F24" s="4">
        <v>4</v>
      </c>
      <c r="G24" s="4">
        <v>4</v>
      </c>
      <c r="H24" s="19">
        <f t="shared" si="0"/>
        <v>1</v>
      </c>
      <c r="I24" s="19">
        <f t="shared" si="1"/>
        <v>0.4</v>
      </c>
      <c r="J24" s="19">
        <f t="shared" si="2"/>
        <v>0.16</v>
      </c>
      <c r="K24" s="19">
        <f t="shared" si="4"/>
        <v>0.6</v>
      </c>
      <c r="L24" s="21">
        <f t="shared" si="3"/>
        <v>0.4</v>
      </c>
    </row>
    <row r="25" spans="1:12" ht="63.75">
      <c r="A25" s="4" t="s">
        <v>35</v>
      </c>
      <c r="B25" s="3" t="s">
        <v>9</v>
      </c>
      <c r="C25" s="3" t="s">
        <v>2</v>
      </c>
      <c r="D25" s="3">
        <v>40</v>
      </c>
      <c r="E25" s="3">
        <v>12</v>
      </c>
      <c r="F25" s="3">
        <v>16</v>
      </c>
      <c r="G25" s="3">
        <v>16</v>
      </c>
      <c r="H25" s="5">
        <f t="shared" si="0"/>
        <v>1</v>
      </c>
      <c r="I25" s="5">
        <f t="shared" si="1"/>
        <v>0.3</v>
      </c>
      <c r="J25" s="5">
        <f t="shared" si="2"/>
        <v>0.4</v>
      </c>
      <c r="K25" s="5">
        <f t="shared" si="4"/>
        <v>-0.3333333333333335</v>
      </c>
      <c r="L25" s="21">
        <f t="shared" si="3"/>
        <v>1.3333333333333333</v>
      </c>
    </row>
    <row r="26" spans="1:12" ht="25.5">
      <c r="A26" s="4" t="s">
        <v>36</v>
      </c>
      <c r="B26" s="3" t="s">
        <v>8</v>
      </c>
      <c r="C26" s="3" t="s">
        <v>2</v>
      </c>
      <c r="D26" s="3">
        <v>12</v>
      </c>
      <c r="E26" s="3">
        <v>2</v>
      </c>
      <c r="F26" s="3">
        <v>0</v>
      </c>
      <c r="G26" s="3">
        <v>0</v>
      </c>
      <c r="H26" s="5" t="e">
        <f t="shared" si="0"/>
        <v>#DIV/0!</v>
      </c>
      <c r="I26" s="5">
        <f t="shared" si="1"/>
        <v>0.16666666666666666</v>
      </c>
      <c r="J26" s="5">
        <f t="shared" si="2"/>
        <v>0</v>
      </c>
      <c r="K26" s="5">
        <f t="shared" si="4"/>
        <v>1</v>
      </c>
      <c r="L26" s="21">
        <f t="shared" si="3"/>
        <v>0</v>
      </c>
    </row>
    <row r="27" spans="1:12" ht="25.5">
      <c r="A27" s="4" t="s">
        <v>37</v>
      </c>
      <c r="B27" s="3" t="s">
        <v>8</v>
      </c>
      <c r="C27" s="3" t="s">
        <v>2</v>
      </c>
      <c r="D27" s="3">
        <v>1</v>
      </c>
      <c r="E27" s="3">
        <v>1</v>
      </c>
      <c r="F27" s="3">
        <v>1</v>
      </c>
      <c r="G27" s="3">
        <v>0</v>
      </c>
      <c r="H27" s="5">
        <f t="shared" si="0"/>
        <v>0</v>
      </c>
      <c r="I27" s="5">
        <f t="shared" si="1"/>
        <v>1</v>
      </c>
      <c r="J27" s="5">
        <f t="shared" si="2"/>
        <v>1</v>
      </c>
      <c r="K27" s="5">
        <f t="shared" si="4"/>
        <v>0</v>
      </c>
      <c r="L27" s="21">
        <f t="shared" si="3"/>
        <v>1</v>
      </c>
    </row>
    <row r="28" spans="1:12" ht="25.5">
      <c r="A28" s="4" t="s">
        <v>38</v>
      </c>
      <c r="B28" s="3" t="s">
        <v>8</v>
      </c>
      <c r="C28" s="3" t="s">
        <v>2</v>
      </c>
      <c r="D28" s="3">
        <v>3</v>
      </c>
      <c r="E28" s="3">
        <v>2</v>
      </c>
      <c r="F28" s="3">
        <v>0</v>
      </c>
      <c r="G28" s="3">
        <v>0</v>
      </c>
      <c r="H28" s="5" t="e">
        <f t="shared" si="0"/>
        <v>#DIV/0!</v>
      </c>
      <c r="I28" s="5">
        <f t="shared" si="1"/>
        <v>0.6666666666666666</v>
      </c>
      <c r="J28" s="5">
        <f t="shared" si="2"/>
        <v>0</v>
      </c>
      <c r="K28" s="5">
        <f t="shared" si="4"/>
        <v>1</v>
      </c>
      <c r="L28" s="21">
        <f t="shared" si="3"/>
        <v>0</v>
      </c>
    </row>
    <row r="29" spans="1:12" ht="14.25">
      <c r="A29" s="4" t="s">
        <v>39</v>
      </c>
      <c r="B29" s="3" t="s">
        <v>8</v>
      </c>
      <c r="C29" s="3" t="s">
        <v>6</v>
      </c>
      <c r="D29" s="3">
        <v>244</v>
      </c>
      <c r="E29" s="3">
        <v>22</v>
      </c>
      <c r="F29" s="3" t="s">
        <v>6</v>
      </c>
      <c r="G29" s="3" t="s">
        <v>6</v>
      </c>
      <c r="H29" s="5" t="e">
        <f t="shared" si="0"/>
        <v>#VALUE!</v>
      </c>
      <c r="I29" s="5">
        <f t="shared" si="1"/>
        <v>0.09016393442622951</v>
      </c>
      <c r="J29" s="5" t="e">
        <f t="shared" si="2"/>
        <v>#VALUE!</v>
      </c>
      <c r="K29" s="5" t="e">
        <f t="shared" si="4"/>
        <v>#VALUE!</v>
      </c>
      <c r="L29" s="21" t="e">
        <f t="shared" si="3"/>
        <v>#VALUE!</v>
      </c>
    </row>
    <row r="30" spans="1:12" ht="25.5">
      <c r="A30" s="4" t="s">
        <v>40</v>
      </c>
      <c r="B30" s="3" t="s">
        <v>8</v>
      </c>
      <c r="C30" s="3" t="s">
        <v>2</v>
      </c>
      <c r="D30" s="3">
        <v>54</v>
      </c>
      <c r="E30" s="3">
        <v>8</v>
      </c>
      <c r="F30" s="3">
        <v>1</v>
      </c>
      <c r="G30" s="3">
        <v>1</v>
      </c>
      <c r="H30" s="5">
        <f t="shared" si="0"/>
        <v>1</v>
      </c>
      <c r="I30" s="5">
        <f t="shared" si="1"/>
        <v>0.14814814814814814</v>
      </c>
      <c r="J30" s="5">
        <f t="shared" si="2"/>
        <v>0.018518518518518517</v>
      </c>
      <c r="K30" s="5">
        <f t="shared" si="4"/>
        <v>0.875</v>
      </c>
      <c r="L30" s="21">
        <f t="shared" si="3"/>
        <v>0.125</v>
      </c>
    </row>
    <row r="31" spans="1:12" ht="63.75">
      <c r="A31" s="4" t="s">
        <v>41</v>
      </c>
      <c r="B31" s="3" t="s">
        <v>9</v>
      </c>
      <c r="C31" s="3" t="s">
        <v>2</v>
      </c>
      <c r="D31" s="3">
        <v>1</v>
      </c>
      <c r="E31" s="3">
        <v>0</v>
      </c>
      <c r="F31" s="3">
        <v>0</v>
      </c>
      <c r="G31" s="3">
        <v>0</v>
      </c>
      <c r="H31" s="5" t="e">
        <f t="shared" si="0"/>
        <v>#DIV/0!</v>
      </c>
      <c r="I31" s="5">
        <f t="shared" si="1"/>
        <v>0</v>
      </c>
      <c r="J31" s="5">
        <f t="shared" si="2"/>
        <v>0</v>
      </c>
      <c r="K31" s="5" t="e">
        <f t="shared" si="4"/>
        <v>#DIV/0!</v>
      </c>
      <c r="L31" s="21" t="e">
        <f t="shared" si="3"/>
        <v>#DIV/0!</v>
      </c>
    </row>
    <row r="32" spans="1:12" ht="25.5">
      <c r="A32" s="4" t="s">
        <v>42</v>
      </c>
      <c r="B32" s="3" t="s">
        <v>8</v>
      </c>
      <c r="C32" s="3" t="s">
        <v>2</v>
      </c>
      <c r="D32" s="3">
        <v>33</v>
      </c>
      <c r="E32" s="3">
        <v>8</v>
      </c>
      <c r="F32" s="3">
        <v>5</v>
      </c>
      <c r="G32" s="3">
        <v>5</v>
      </c>
      <c r="H32" s="5">
        <f t="shared" si="0"/>
        <v>1</v>
      </c>
      <c r="I32" s="5">
        <f t="shared" si="1"/>
        <v>0.24242424242424243</v>
      </c>
      <c r="J32" s="5">
        <f t="shared" si="2"/>
        <v>0.15151515151515152</v>
      </c>
      <c r="K32" s="5">
        <f t="shared" si="4"/>
        <v>0.375</v>
      </c>
      <c r="L32" s="21">
        <f t="shared" si="3"/>
        <v>0.625</v>
      </c>
    </row>
    <row r="33" spans="1:12" ht="25.5">
      <c r="A33" s="4" t="s">
        <v>43</v>
      </c>
      <c r="B33" s="3" t="s">
        <v>8</v>
      </c>
      <c r="C33" s="3" t="s">
        <v>2</v>
      </c>
      <c r="D33" s="3">
        <v>0</v>
      </c>
      <c r="E33" s="3">
        <v>0</v>
      </c>
      <c r="F33" s="3">
        <v>0</v>
      </c>
      <c r="G33" s="3">
        <v>0</v>
      </c>
      <c r="H33" s="5" t="e">
        <f t="shared" si="0"/>
        <v>#DIV/0!</v>
      </c>
      <c r="I33" s="5">
        <v>0</v>
      </c>
      <c r="J33" s="5" t="e">
        <f t="shared" si="2"/>
        <v>#DIV/0!</v>
      </c>
      <c r="K33" s="5" t="e">
        <f t="shared" si="4"/>
        <v>#DIV/0!</v>
      </c>
      <c r="L33" s="21" t="e">
        <f t="shared" si="3"/>
        <v>#DIV/0!</v>
      </c>
    </row>
    <row r="34" spans="1:12" ht="14.25">
      <c r="A34" s="4" t="s">
        <v>44</v>
      </c>
      <c r="B34" s="3" t="s">
        <v>8</v>
      </c>
      <c r="C34" s="3" t="s">
        <v>6</v>
      </c>
      <c r="D34" s="3">
        <v>79</v>
      </c>
      <c r="E34" s="3">
        <v>20</v>
      </c>
      <c r="F34" s="3" t="s">
        <v>6</v>
      </c>
      <c r="G34" s="3" t="s">
        <v>6</v>
      </c>
      <c r="H34" s="5" t="e">
        <f t="shared" si="0"/>
        <v>#VALUE!</v>
      </c>
      <c r="I34" s="5">
        <f t="shared" si="1"/>
        <v>0.25316455696202533</v>
      </c>
      <c r="J34" s="5" t="e">
        <f t="shared" si="2"/>
        <v>#VALUE!</v>
      </c>
      <c r="K34" s="5" t="e">
        <f t="shared" si="4"/>
        <v>#VALUE!</v>
      </c>
      <c r="L34" s="21" t="e">
        <f t="shared" si="3"/>
        <v>#VALUE!</v>
      </c>
    </row>
    <row r="35" spans="1:12" ht="25.5">
      <c r="A35" s="4" t="s">
        <v>45</v>
      </c>
      <c r="B35" s="3" t="s">
        <v>8</v>
      </c>
      <c r="C35" s="3" t="s">
        <v>2</v>
      </c>
      <c r="D35" s="3">
        <v>48</v>
      </c>
      <c r="E35" s="3">
        <v>8</v>
      </c>
      <c r="F35" s="3">
        <v>6</v>
      </c>
      <c r="G35" s="3">
        <v>5</v>
      </c>
      <c r="H35" s="5">
        <f t="shared" si="0"/>
        <v>0.8333333333333334</v>
      </c>
      <c r="I35" s="5">
        <f t="shared" si="1"/>
        <v>0.16666666666666666</v>
      </c>
      <c r="J35" s="5">
        <f t="shared" si="2"/>
        <v>0.125</v>
      </c>
      <c r="K35" s="5">
        <f t="shared" si="4"/>
        <v>0.24999999999999994</v>
      </c>
      <c r="L35" s="21">
        <f t="shared" si="3"/>
        <v>0.75</v>
      </c>
    </row>
    <row r="36" spans="1:12" ht="25.5">
      <c r="A36" s="4" t="s">
        <v>46</v>
      </c>
      <c r="B36" s="3" t="s">
        <v>8</v>
      </c>
      <c r="C36" s="3" t="s">
        <v>2</v>
      </c>
      <c r="D36" s="3">
        <v>112</v>
      </c>
      <c r="E36" s="3">
        <v>11</v>
      </c>
      <c r="F36" s="3">
        <v>5</v>
      </c>
      <c r="G36" s="3">
        <v>1</v>
      </c>
      <c r="H36" s="5">
        <f t="shared" si="0"/>
        <v>0.2</v>
      </c>
      <c r="I36" s="5">
        <f t="shared" si="1"/>
        <v>0.09821428571428571</v>
      </c>
      <c r="J36" s="5">
        <f t="shared" si="2"/>
        <v>0.044642857142857144</v>
      </c>
      <c r="K36" s="5">
        <f t="shared" si="4"/>
        <v>0.5454545454545454</v>
      </c>
      <c r="L36" s="21">
        <f t="shared" si="3"/>
        <v>0.45454545454545453</v>
      </c>
    </row>
    <row r="37" spans="1:12" ht="25.5">
      <c r="A37" s="4" t="s">
        <v>47</v>
      </c>
      <c r="B37" s="3" t="s">
        <v>8</v>
      </c>
      <c r="C37" s="3" t="s">
        <v>2</v>
      </c>
      <c r="D37" s="3">
        <v>462</v>
      </c>
      <c r="E37" s="3">
        <v>53</v>
      </c>
      <c r="F37" s="3" t="s">
        <v>6</v>
      </c>
      <c r="G37" s="3" t="s">
        <v>6</v>
      </c>
      <c r="H37" s="5" t="e">
        <f t="shared" si="0"/>
        <v>#VALUE!</v>
      </c>
      <c r="I37" s="5">
        <f t="shared" si="1"/>
        <v>0.11471861471861472</v>
      </c>
      <c r="J37" s="5" t="e">
        <f t="shared" si="2"/>
        <v>#VALUE!</v>
      </c>
      <c r="K37" s="5" t="e">
        <f t="shared" si="4"/>
        <v>#VALUE!</v>
      </c>
      <c r="L37" s="21" t="e">
        <f t="shared" si="3"/>
        <v>#VALUE!</v>
      </c>
    </row>
    <row r="38" spans="1:12" ht="25.5">
      <c r="A38" s="4" t="s">
        <v>48</v>
      </c>
      <c r="B38" s="3" t="s">
        <v>8</v>
      </c>
      <c r="C38" s="3" t="s">
        <v>2</v>
      </c>
      <c r="D38" s="3">
        <v>10</v>
      </c>
      <c r="E38" s="3">
        <v>3</v>
      </c>
      <c r="F38" s="3">
        <v>1</v>
      </c>
      <c r="G38" s="3">
        <v>0</v>
      </c>
      <c r="H38" s="5">
        <f t="shared" si="0"/>
        <v>0</v>
      </c>
      <c r="I38" s="5">
        <f t="shared" si="1"/>
        <v>0.3</v>
      </c>
      <c r="J38" s="5">
        <f t="shared" si="2"/>
        <v>0.1</v>
      </c>
      <c r="K38" s="5">
        <f t="shared" si="4"/>
        <v>0.6666666666666666</v>
      </c>
      <c r="L38" s="21">
        <f t="shared" si="3"/>
        <v>0.3333333333333333</v>
      </c>
    </row>
    <row r="39" spans="1:12" ht="25.5">
      <c r="A39" s="4" t="s">
        <v>49</v>
      </c>
      <c r="B39" s="3" t="s">
        <v>8</v>
      </c>
      <c r="C39" s="3" t="s">
        <v>2</v>
      </c>
      <c r="D39" s="3">
        <v>197</v>
      </c>
      <c r="E39" s="3">
        <v>23</v>
      </c>
      <c r="F39" s="3">
        <v>22</v>
      </c>
      <c r="G39" s="3">
        <v>22</v>
      </c>
      <c r="H39" s="5">
        <f t="shared" si="0"/>
        <v>1</v>
      </c>
      <c r="I39" s="5">
        <f t="shared" si="1"/>
        <v>0.116751269035533</v>
      </c>
      <c r="J39" s="5">
        <f t="shared" si="2"/>
        <v>0.1116751269035533</v>
      </c>
      <c r="K39" s="5">
        <f t="shared" si="4"/>
        <v>0.04347826086956523</v>
      </c>
      <c r="L39" s="21">
        <f t="shared" si="3"/>
        <v>0.9565217391304348</v>
      </c>
    </row>
    <row r="40" spans="1:12" ht="25.5">
      <c r="A40" s="4" t="s">
        <v>50</v>
      </c>
      <c r="B40" s="3" t="s">
        <v>8</v>
      </c>
      <c r="C40" s="3" t="s">
        <v>2</v>
      </c>
      <c r="D40" s="3">
        <v>37</v>
      </c>
      <c r="E40" s="3">
        <v>9</v>
      </c>
      <c r="F40" s="3">
        <v>9</v>
      </c>
      <c r="G40" s="3">
        <v>2</v>
      </c>
      <c r="H40" s="5">
        <f t="shared" si="0"/>
        <v>0.2222222222222222</v>
      </c>
      <c r="I40" s="5">
        <f t="shared" si="1"/>
        <v>0.24324324324324326</v>
      </c>
      <c r="J40" s="5">
        <f t="shared" si="2"/>
        <v>0.24324324324324326</v>
      </c>
      <c r="K40" s="5">
        <f t="shared" si="4"/>
        <v>0</v>
      </c>
      <c r="L40" s="21">
        <f t="shared" si="3"/>
        <v>1</v>
      </c>
    </row>
    <row r="41" spans="1:12" ht="14.25">
      <c r="A41" s="4" t="s">
        <v>51</v>
      </c>
      <c r="B41" s="3" t="s">
        <v>8</v>
      </c>
      <c r="C41" s="3" t="s">
        <v>6</v>
      </c>
      <c r="D41" s="3">
        <v>91</v>
      </c>
      <c r="E41" s="3">
        <v>8</v>
      </c>
      <c r="F41" s="3" t="s">
        <v>6</v>
      </c>
      <c r="G41" s="3" t="s">
        <v>6</v>
      </c>
      <c r="H41" s="5" t="e">
        <f t="shared" si="0"/>
        <v>#VALUE!</v>
      </c>
      <c r="I41" s="5">
        <f t="shared" si="1"/>
        <v>0.08791208791208792</v>
      </c>
      <c r="J41" s="5" t="e">
        <f t="shared" si="2"/>
        <v>#VALUE!</v>
      </c>
      <c r="K41" s="5" t="e">
        <f t="shared" si="4"/>
        <v>#VALUE!</v>
      </c>
      <c r="L41" s="21" t="e">
        <f t="shared" si="3"/>
        <v>#VALUE!</v>
      </c>
    </row>
    <row r="42" spans="1:12" ht="63.75">
      <c r="A42" s="4" t="s">
        <v>69</v>
      </c>
      <c r="B42" s="3" t="s">
        <v>7</v>
      </c>
      <c r="C42" s="3" t="s">
        <v>10</v>
      </c>
      <c r="D42" s="3" t="s">
        <v>1</v>
      </c>
      <c r="E42" s="3" t="s">
        <v>74</v>
      </c>
      <c r="F42" s="3" t="s">
        <v>68</v>
      </c>
      <c r="G42" s="3" t="s">
        <v>11</v>
      </c>
      <c r="H42" s="5"/>
      <c r="I42" s="5"/>
      <c r="J42" s="5"/>
      <c r="K42" s="3"/>
      <c r="L42" s="22"/>
    </row>
    <row r="43" spans="1:12" ht="14.25">
      <c r="A43" s="10" t="s">
        <v>57</v>
      </c>
      <c r="B43" s="6"/>
      <c r="C43" s="6"/>
      <c r="D43" s="6"/>
      <c r="E43" s="6"/>
      <c r="F43" s="6"/>
      <c r="G43" s="6"/>
      <c r="H43" s="7"/>
      <c r="I43" s="6"/>
      <c r="J43" s="6"/>
      <c r="K43" s="6"/>
      <c r="L43" s="22"/>
    </row>
    <row r="44" spans="1:12" ht="63.75">
      <c r="A44" s="4"/>
      <c r="B44" s="3" t="s">
        <v>13</v>
      </c>
      <c r="C44" s="3"/>
      <c r="D44" s="3" t="s">
        <v>56</v>
      </c>
      <c r="E44" s="3" t="s">
        <v>73</v>
      </c>
      <c r="F44" s="3" t="s">
        <v>81</v>
      </c>
      <c r="G44" s="3" t="s">
        <v>80</v>
      </c>
      <c r="H44" s="17"/>
      <c r="I44" s="17"/>
      <c r="J44" s="17"/>
      <c r="K44" s="17"/>
      <c r="L44" s="22"/>
    </row>
    <row r="45" spans="1:12" ht="14.25">
      <c r="A45" s="4"/>
      <c r="B45" s="3"/>
      <c r="C45" s="3"/>
      <c r="D45" s="3">
        <f>AVERAGE(D41,D40,D39,D38,D37,D36,D35,D34,D33,D32,D31,D30,D29,D28,D27,D2:D25)</f>
        <v>90.07692307692308</v>
      </c>
      <c r="E45" s="3">
        <f>AVERAGE(E27:E41,E2:E26)</f>
        <v>11.175</v>
      </c>
      <c r="F45" s="3">
        <f>AVERAGE(F38:F40,F35:F36,F33,F32,F31,F30,F28,F27,F26,F25,F24,F23,F21,F20,F19,F17,F16,F14,F13,F10,F9,F8,F6,F4,F3,F2)</f>
        <v>5.758620689655173</v>
      </c>
      <c r="G45" s="3">
        <f>AVERAGE(G40,G39,G38,G36,G35,G33,G32,G31,G30,G28,G27,G26,G25,G24,G23,G21,G20,G17,G16,G14,G13,G10,G9,G8,G6,G4,G3,G2)</f>
        <v>5.071428571428571</v>
      </c>
      <c r="H45" s="17"/>
      <c r="I45" s="17"/>
      <c r="J45" s="17"/>
      <c r="K45" s="17"/>
      <c r="L45" s="22"/>
    </row>
    <row r="46" spans="1:12" ht="14.25">
      <c r="A46" s="4"/>
      <c r="B46" s="3"/>
      <c r="C46" s="3"/>
      <c r="D46" s="3"/>
      <c r="E46" s="3"/>
      <c r="F46" s="3"/>
      <c r="G46" s="3"/>
      <c r="H46" s="5"/>
      <c r="I46" s="5"/>
      <c r="J46" s="5"/>
      <c r="K46" s="5"/>
      <c r="L46" s="22"/>
    </row>
    <row r="47" spans="1:12" ht="14.2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22"/>
    </row>
    <row r="48" spans="1:12" ht="51">
      <c r="A48" s="4"/>
      <c r="B48" s="3"/>
      <c r="C48" s="3"/>
      <c r="D48" s="3" t="s">
        <v>71</v>
      </c>
      <c r="E48" s="3" t="s">
        <v>70</v>
      </c>
      <c r="F48" s="3" t="s">
        <v>72</v>
      </c>
      <c r="G48" s="3" t="s">
        <v>82</v>
      </c>
      <c r="H48" s="3" t="s">
        <v>95</v>
      </c>
      <c r="I48" s="3" t="s">
        <v>55</v>
      </c>
      <c r="J48" s="5" t="s">
        <v>96</v>
      </c>
      <c r="K48" s="3" t="s">
        <v>58</v>
      </c>
      <c r="L48" s="11" t="s">
        <v>90</v>
      </c>
    </row>
    <row r="49" spans="1:12" ht="14.25">
      <c r="A49" s="4"/>
      <c r="B49" s="3"/>
      <c r="C49" s="3"/>
      <c r="D49" s="3">
        <f>SUM(D2:D41)</f>
        <v>3525</v>
      </c>
      <c r="E49" s="3">
        <f>SUM(E2:E41)</f>
        <v>447</v>
      </c>
      <c r="F49" s="3">
        <f>SUM(F40,F39,F38,F36,F35,F33,F32,F31,F30,F28,F27,F26,F25,F24,F23,F21,F20,F19,F17,F16,F14,F13,F10,F9,F8,F6,F4,F3,F2)</f>
        <v>167</v>
      </c>
      <c r="G49" s="3">
        <v>142</v>
      </c>
      <c r="H49" s="5">
        <f>G49/F49</f>
        <v>0.8502994011976048</v>
      </c>
      <c r="I49" s="5">
        <f>E49/D49</f>
        <v>0.12680851063829787</v>
      </c>
      <c r="J49" s="5">
        <f>F49/D49</f>
        <v>0.0473758865248227</v>
      </c>
      <c r="K49" s="5">
        <f>(I49-J49)/I49</f>
        <v>0.6263982102908278</v>
      </c>
      <c r="L49" s="21">
        <f>F49/E49</f>
        <v>0.37360178970917224</v>
      </c>
    </row>
    <row r="50" spans="1:13" ht="102">
      <c r="A50" s="4"/>
      <c r="B50" s="3"/>
      <c r="C50" s="3"/>
      <c r="D50" s="3" t="s">
        <v>93</v>
      </c>
      <c r="E50" s="3" t="s">
        <v>93</v>
      </c>
      <c r="F50" s="3" t="s">
        <v>92</v>
      </c>
      <c r="G50" s="3" t="s">
        <v>91</v>
      </c>
      <c r="H50" s="3" t="s">
        <v>83</v>
      </c>
      <c r="I50" s="3" t="s">
        <v>84</v>
      </c>
      <c r="J50" s="5" t="s">
        <v>85</v>
      </c>
      <c r="K50" s="3" t="s">
        <v>86</v>
      </c>
      <c r="L50" s="11" t="s">
        <v>94</v>
      </c>
      <c r="M50" s="8"/>
    </row>
    <row r="51" spans="1:13" ht="14.25">
      <c r="A51" s="4"/>
      <c r="B51" s="3"/>
      <c r="C51" s="3"/>
      <c r="D51" s="1">
        <f>SUM(D2,D3,D4,D6,D8,D9,D10,D13,D14,D16,D17,D20,D21,D23,D24,D25,D26,D27,D28,D30,D31,D32,D33,D35,D36,D38,D39,D40)</f>
        <v>1363</v>
      </c>
      <c r="E51" s="3">
        <v>214</v>
      </c>
      <c r="F51" s="3">
        <v>156</v>
      </c>
      <c r="G51" s="3">
        <v>142</v>
      </c>
      <c r="H51" s="16">
        <f>G51/F51</f>
        <v>0.9102564102564102</v>
      </c>
      <c r="I51" s="5">
        <f>E51/D51</f>
        <v>0.15700660308143802</v>
      </c>
      <c r="J51" s="5">
        <f>F51/D51</f>
        <v>0.1144534115920763</v>
      </c>
      <c r="K51" s="5">
        <f>(I51-J51)/I51</f>
        <v>0.27102803738317766</v>
      </c>
      <c r="L51" s="21">
        <f>F51/E51</f>
        <v>0.7289719626168224</v>
      </c>
      <c r="M51" s="8"/>
    </row>
    <row r="52" spans="1:13" ht="14.25">
      <c r="A52" s="4"/>
      <c r="B52" s="3"/>
      <c r="C52" s="3"/>
      <c r="D52" s="3"/>
      <c r="E52" s="3"/>
      <c r="F52" s="3"/>
      <c r="G52" s="3"/>
      <c r="H52" s="11"/>
      <c r="I52" s="3"/>
      <c r="J52" s="3"/>
      <c r="K52" s="3"/>
      <c r="L52" s="22"/>
      <c r="M52" s="8"/>
    </row>
    <row r="53" spans="1:13" ht="14.25">
      <c r="A53" s="4"/>
      <c r="B53" s="3"/>
      <c r="C53" s="3"/>
      <c r="D53" s="3"/>
      <c r="E53" s="3"/>
      <c r="F53" s="3"/>
      <c r="G53" s="3"/>
      <c r="H53" s="11"/>
      <c r="I53" s="3"/>
      <c r="J53" s="3"/>
      <c r="K53" s="3"/>
      <c r="L53" s="22"/>
      <c r="M53" s="8"/>
    </row>
    <row r="54" spans="1:13" ht="14.25">
      <c r="A54" s="4"/>
      <c r="B54" s="3"/>
      <c r="C54" s="3"/>
      <c r="D54" s="3"/>
      <c r="E54" s="3"/>
      <c r="F54" s="3"/>
      <c r="G54" s="3"/>
      <c r="H54" s="11"/>
      <c r="I54" s="11"/>
      <c r="J54" s="11"/>
      <c r="K54" s="11"/>
      <c r="L54" s="22"/>
      <c r="M54" s="8"/>
    </row>
    <row r="55" spans="1:13" ht="14.25">
      <c r="A55" s="4"/>
      <c r="B55" s="3"/>
      <c r="C55" s="3"/>
      <c r="D55" s="3"/>
      <c r="E55" s="3"/>
      <c r="F55" s="3"/>
      <c r="G55" s="3"/>
      <c r="H55" s="11"/>
      <c r="I55" s="11"/>
      <c r="J55" s="11"/>
      <c r="K55" s="11"/>
      <c r="L55" s="23"/>
      <c r="M55" s="8"/>
    </row>
    <row r="56" spans="1:13" ht="14.25">
      <c r="A56" s="4"/>
      <c r="B56" s="3"/>
      <c r="C56" s="3"/>
      <c r="D56" s="3"/>
      <c r="E56" s="3"/>
      <c r="F56" s="3"/>
      <c r="G56" s="3"/>
      <c r="H56" s="11"/>
      <c r="I56" s="11"/>
      <c r="J56" s="11"/>
      <c r="K56" s="11"/>
      <c r="L56" s="23"/>
      <c r="M56" s="8"/>
    </row>
    <row r="57" spans="1:13" ht="14.25">
      <c r="A57" s="12" t="s">
        <v>87</v>
      </c>
      <c r="B57" s="3"/>
      <c r="C57" s="3"/>
      <c r="D57" s="3"/>
      <c r="E57" s="3"/>
      <c r="F57" s="3"/>
      <c r="G57" s="3"/>
      <c r="H57" s="3"/>
      <c r="I57" s="11"/>
      <c r="J57" s="11"/>
      <c r="K57" s="11"/>
      <c r="L57" s="22"/>
      <c r="M57" s="8"/>
    </row>
    <row r="58" spans="1:13" ht="14.25">
      <c r="A58" s="12" t="s">
        <v>59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22"/>
      <c r="M58" s="8"/>
    </row>
    <row r="59" spans="1:13" ht="14.25">
      <c r="A59" s="12" t="s">
        <v>78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22"/>
      <c r="M59" s="8"/>
    </row>
    <row r="60" spans="1:13" ht="14.25">
      <c r="A60" s="12" t="s">
        <v>79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22"/>
      <c r="M60" s="8"/>
    </row>
    <row r="61" spans="1:13" ht="14.25">
      <c r="A61" s="12" t="s">
        <v>60</v>
      </c>
      <c r="B61" s="17"/>
      <c r="C61" s="17"/>
      <c r="D61" s="17"/>
      <c r="E61" s="17"/>
      <c r="F61" s="17"/>
      <c r="G61" s="17"/>
      <c r="H61" s="17"/>
      <c r="I61" s="18"/>
      <c r="J61" s="18"/>
      <c r="K61" s="18"/>
      <c r="L61" s="22"/>
      <c r="M61" s="8"/>
    </row>
    <row r="62" spans="1:15" ht="14.25">
      <c r="A62" s="12" t="s">
        <v>61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22"/>
      <c r="M62" s="8"/>
      <c r="N62" s="8"/>
      <c r="O62" s="8"/>
    </row>
    <row r="63" spans="1:15" ht="14.25">
      <c r="A63" s="12" t="s">
        <v>62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22"/>
      <c r="M63" s="8"/>
      <c r="N63" s="8"/>
      <c r="O63" s="8"/>
    </row>
    <row r="64" spans="1:15" ht="14.25">
      <c r="A64" s="12" t="s">
        <v>63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23"/>
      <c r="M64" s="9"/>
      <c r="N64" s="8"/>
      <c r="O64" s="8"/>
    </row>
    <row r="65" spans="1:12" ht="14.25">
      <c r="A65" s="13" t="s">
        <v>64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22"/>
    </row>
    <row r="66" ht="14.25">
      <c r="A66" s="8"/>
    </row>
    <row r="67" ht="14.25">
      <c r="A67" s="8"/>
    </row>
    <row r="68" ht="14.25">
      <c r="A68" s="8"/>
    </row>
    <row r="65536" spans="14:22" ht="14.25">
      <c r="N65536" s="20"/>
      <c r="V65536" s="2"/>
    </row>
  </sheetData>
  <printOptions/>
  <pageMargins left="0" right="0" top="0" bottom="0" header="0" footer="0"/>
  <pageSetup fitToHeight="2" fitToWidth="2" horizontalDpi="600" verticalDpi="600" orientation="landscape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Voting and Democracy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Maritza Valenzuela</dc:creator>
  <cp:keywords/>
  <dc:description/>
  <cp:lastModifiedBy>Maritza Valenzuela</cp:lastModifiedBy>
  <cp:lastPrinted>2006-07-25T16:41:43Z</cp:lastPrinted>
  <dcterms:created xsi:type="dcterms:W3CDTF">2006-06-22T15:44:35Z</dcterms:created>
  <dcterms:modified xsi:type="dcterms:W3CDTF">2006-07-25T21:38:07Z</dcterms:modified>
  <cp:category/>
  <cp:version/>
  <cp:contentType/>
  <cp:contentStatus/>
</cp:coreProperties>
</file>